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245" activeTab="0"/>
  </bookViews>
  <sheets>
    <sheet name="profit &amp; loss" sheetId="1" r:id="rId1"/>
    <sheet name="balance sheet" sheetId="2" r:id="rId2"/>
    <sheet name="cash flow" sheetId="3" r:id="rId3"/>
    <sheet name="changes in equi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fun">#REF!</definedName>
    <definedName name="p_1">#REF!</definedName>
    <definedName name="p_2">#REF!</definedName>
    <definedName name="P_3" localSheetId="1">#REF!</definedName>
    <definedName name="P_3" localSheetId="3">#REF!</definedName>
    <definedName name="P_3" localSheetId="0">#REF!</definedName>
    <definedName name="P_3">#REF!</definedName>
    <definedName name="P_4" localSheetId="1">#REF!</definedName>
    <definedName name="P_4" localSheetId="3">#REF!</definedName>
    <definedName name="P_4" localSheetId="0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_xlnm.Print_Area" localSheetId="1">'balance sheet'!$C$9:$H$54</definedName>
    <definedName name="_xlnm.Print_Area" localSheetId="2">'cash flow'!$A$3:$K$49</definedName>
    <definedName name="_xlnm.Print_Area" localSheetId="3">'changes in equity'!$A$3:$I$28</definedName>
    <definedName name="Print_Area_MI" localSheetId="1">#REF!</definedName>
    <definedName name="Print_Area_MI" localSheetId="3">#REF!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<sst xmlns="http://schemas.openxmlformats.org/spreadsheetml/2006/main" count="160" uniqueCount="127">
  <si>
    <t>QUARTERLY   REPORT   ON   CONSOLIDATED   RESULTS   FOR   THE  FOURTH  QUARTER</t>
  </si>
  <si>
    <t>ENDED 30 JUNE 2003</t>
  </si>
  <si>
    <t>The figures have not been audited</t>
  </si>
  <si>
    <t xml:space="preserve">CONDENSED    CONSOLIDATED   INCOME    STATEMENT  FOR   THE   PERIOD    ENDED </t>
  </si>
  <si>
    <t>30 JUNE 2003</t>
  </si>
  <si>
    <t xml:space="preserve">         Individual Quarter  </t>
  </si>
  <si>
    <t xml:space="preserve">              Cumulative Quarter</t>
  </si>
  <si>
    <t>Current</t>
  </si>
  <si>
    <t>Preceding</t>
  </si>
  <si>
    <t>Cumulative</t>
  </si>
  <si>
    <t>Year</t>
  </si>
  <si>
    <t>Year-</t>
  </si>
  <si>
    <t>Quarter</t>
  </si>
  <si>
    <t>Corresponding</t>
  </si>
  <si>
    <t>To-Date</t>
  </si>
  <si>
    <t xml:space="preserve"> Quarter</t>
  </si>
  <si>
    <t>Period</t>
  </si>
  <si>
    <t>30/6/2003</t>
  </si>
  <si>
    <t>30/6/2002</t>
  </si>
  <si>
    <t>To Date</t>
  </si>
  <si>
    <t>RM'000</t>
  </si>
  <si>
    <t>Sep'01</t>
  </si>
  <si>
    <t>Dec'01</t>
  </si>
  <si>
    <t>Mar'02</t>
  </si>
  <si>
    <t>31/03/02</t>
  </si>
  <si>
    <t>Dec'02</t>
  </si>
  <si>
    <t>Revenue</t>
  </si>
  <si>
    <t>Operating expenses</t>
  </si>
  <si>
    <t>Other Operating income</t>
  </si>
  <si>
    <t>Profit from Operations</t>
  </si>
  <si>
    <t>Interest expense</t>
  </si>
  <si>
    <t>Interest income</t>
  </si>
  <si>
    <t>Share of Profit of Associated Company</t>
  </si>
  <si>
    <t>and Joint Ventures</t>
  </si>
  <si>
    <t>Taxation</t>
  </si>
  <si>
    <t>Profit / (Loss) after taxation</t>
  </si>
  <si>
    <t>Minority Interests</t>
  </si>
  <si>
    <t xml:space="preserve"> </t>
  </si>
  <si>
    <t>a) Basic (sen)</t>
  </si>
  <si>
    <t>b) Fully diluted (sen)</t>
  </si>
  <si>
    <t>……………………………………….</t>
  </si>
  <si>
    <t>CONDENSED  CONSOLIDATED STATEMENT OF CHANGES IN EQUITY FOR THE PERIOD</t>
  </si>
  <si>
    <t>Share</t>
  </si>
  <si>
    <t>Exchange</t>
  </si>
  <si>
    <t>Retained</t>
  </si>
  <si>
    <t>Dividend</t>
  </si>
  <si>
    <t>Capital</t>
  </si>
  <si>
    <t>Premium</t>
  </si>
  <si>
    <t>Reserve</t>
  </si>
  <si>
    <t>Profit</t>
  </si>
  <si>
    <t>Proposed</t>
  </si>
  <si>
    <t>Total</t>
  </si>
  <si>
    <t>Current Year-To-Date</t>
  </si>
  <si>
    <t>At 1 July 2002</t>
  </si>
  <si>
    <t>Foreign currency</t>
  </si>
  <si>
    <t xml:space="preserve">  translation difference</t>
  </si>
  <si>
    <t xml:space="preserve">Arising from disposal of </t>
  </si>
  <si>
    <t xml:space="preserve">  subsidiary companies</t>
  </si>
  <si>
    <t>Dividend paid:</t>
  </si>
  <si>
    <t>-  final dividend for the year</t>
  </si>
  <si>
    <t xml:space="preserve">   ended 30 June 2002</t>
  </si>
  <si>
    <t>Net profit for the period</t>
  </si>
  <si>
    <t>Dividend proposed</t>
  </si>
  <si>
    <t>At 30 June 2003</t>
  </si>
  <si>
    <t>HONG LEONG PROPERTIES BERHAD</t>
  </si>
  <si>
    <t>CONDENSED CONSOLIDATED BALANCE SHEET AS AT 30 JUNE 2003</t>
  </si>
  <si>
    <t>As at end of</t>
  </si>
  <si>
    <t>As at preceding</t>
  </si>
  <si>
    <t>current quarter</t>
  </si>
  <si>
    <t>financial year end</t>
  </si>
  <si>
    <t>30/06/2002</t>
  </si>
  <si>
    <t>Property, Plant and Equipment</t>
  </si>
  <si>
    <t>Investment Properties</t>
  </si>
  <si>
    <t>Land held for Development</t>
  </si>
  <si>
    <t>Investment in Associated Company</t>
  </si>
  <si>
    <t>Investment in Joint Ventures</t>
  </si>
  <si>
    <t>Amount due from Joint Venture</t>
  </si>
  <si>
    <t>Current Assets</t>
  </si>
  <si>
    <t>Inventories</t>
  </si>
  <si>
    <t>Amount due from contract customers</t>
  </si>
  <si>
    <t>Investments</t>
  </si>
  <si>
    <t>Development Properties</t>
  </si>
  <si>
    <t>Trade and other receivables</t>
  </si>
  <si>
    <t>Tax recoverable</t>
  </si>
  <si>
    <t>Cash and bank balances</t>
  </si>
  <si>
    <t>Current Liabilities</t>
  </si>
  <si>
    <t>Trade and other payables</t>
  </si>
  <si>
    <t>Amount due to contract customers</t>
  </si>
  <si>
    <t>Short Term Borrowings</t>
  </si>
  <si>
    <t xml:space="preserve">Net (Liabilities) / Assets </t>
  </si>
  <si>
    <t>Share Capital</t>
  </si>
  <si>
    <t>Reserves</t>
  </si>
  <si>
    <t>Shareholders' Fund</t>
  </si>
  <si>
    <t>Long Term Liabilities</t>
  </si>
  <si>
    <t>Borrowings</t>
  </si>
  <si>
    <t>Other Deferred Liabilities</t>
  </si>
  <si>
    <t>Net Tangible Assets Per Share (RM)</t>
  </si>
  <si>
    <t>CONDENSED  CONSOLIDATED CASH FLOW STATEMENT FOR THE PERIOD ENDED</t>
  </si>
  <si>
    <t xml:space="preserve">Current </t>
  </si>
  <si>
    <t>Year-To-Date</t>
  </si>
  <si>
    <t>Net Profit Before Tax</t>
  </si>
  <si>
    <t>Adjustments for:-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</si>
  <si>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</si>
  <si>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</si>
  <si>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</si>
  <si>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</si>
  <si>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</si>
  <si>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</si>
  <si>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Income tax paid</t>
  </si>
  <si>
    <t>Net cash flow generated from operating activities</t>
  </si>
  <si>
    <t>Investing Activities</t>
  </si>
  <si>
    <t>Equity Investments</t>
  </si>
  <si>
    <t>Dividend received</t>
  </si>
  <si>
    <t>Other Investments</t>
  </si>
  <si>
    <t>Net cash flow used in investing activities</t>
  </si>
  <si>
    <t>Financial Activities</t>
  </si>
  <si>
    <t>Dividend paid</t>
  </si>
  <si>
    <t>Interest paid</t>
  </si>
  <si>
    <t xml:space="preserve">Net repayment of bank borrowings </t>
  </si>
  <si>
    <t>Net cash flow used in financing activities</t>
  </si>
  <si>
    <t>Net Change in Cash and Cash Equivalents</t>
  </si>
  <si>
    <t>Effects of exchange rate changes</t>
  </si>
  <si>
    <t>Cash &amp; Cash Equivalent at beginning of year</t>
  </si>
  <si>
    <t>Cash &amp; Cash Equivalent at end of period</t>
  </si>
  <si>
    <t>Profit / (Loss) before taxation</t>
  </si>
  <si>
    <t>Net Profit / (Loss) for the Period</t>
  </si>
  <si>
    <t>Earnings / (Loss) per share:-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</si>
</sst>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%"/>
    <numFmt numFmtId="171" formatCode="0_);\(0\)"/>
    <numFmt numFmtId="172" formatCode="0.0_);\(0.0\)"/>
    <numFmt numFmtId="173" formatCode="_-* #,##0_-;\-* #,##0_-;_-* &quot;-&quot;??_-;_-@_-"/>
    <numFmt numFmtId="174" formatCode="0.0000%"/>
    <numFmt numFmtId="175" formatCode="#,##0_);\(#,##0\);\-"/>
    <numFmt numFmtId="176" formatCode="_(* #,##0.000_);_(* \(#,##0.000\);_(* &quot;-&quot;??_);_(@_)"/>
    <numFmt numFmtId="177" formatCode="0.0%_);\(0.0%\)"/>
    <numFmt numFmtId="178" formatCode="_(* #,##0.0_);_(* \(#,##0.0\);_(* &quot;-&quot;?_);_(@_)"/>
    <numFmt numFmtId="179" formatCode="_(* #,##0.00_);_(* \(#,##0.00\);_(* &quot;-&quot;_);_(@_)"/>
    <numFmt numFmtId="180" formatCode="_(* #,##0.0_);_(* \(#,##0.0\);_(* &quot;-&quot;_);_(@_)"/>
    <numFmt numFmtId="181" formatCode="_(* #,##0_);_(* \(#,##0\);_(* &quot;-         &quot;_);_(@_)"/>
    <numFmt numFmtId="182" formatCode="_(* #,##0.0000_);_(* \(#,##0.0000\);_(* &quot;-&quot;??_);_(@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0.000"/>
    <numFmt numFmtId="197" formatCode="#,##0.0_);[Red]\(#,##0.0\)"/>
    <numFmt numFmtId="198" formatCode="??"/>
    <numFmt numFmtId="199" formatCode="0_);[Red]\(0\)"/>
    <numFmt numFmtId="200" formatCode="#,##0_ ;[Red]\-#,##0\ "/>
    <numFmt numFmtId="201" formatCode="#,##0_);[Red]\(#,##0\);\-"/>
    <numFmt numFmtId="202" formatCode="0.00_);\(0.00\)"/>
    <numFmt numFmtId="203" formatCode="0.0000"/>
    <numFmt numFmtId="204" formatCode="#,##0.0_);[Red]\(#,##0.0\);\-"/>
    <numFmt numFmtId="205" formatCode="#,##0.00_);[Red]\(#,##0.00\);\-"/>
    <numFmt numFmtId="206" formatCode="#,##0.000_);[Red]\(#,##0.000\);\-"/>
    <numFmt numFmtId="207" formatCode="#,##0.0000_);[Red]\(#,##0.0000\);\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00_);\(#,##0.0000\)"/>
    <numFmt numFmtId="212" formatCode="_(* #,##0.00000_);_(* \(#,##0.00000\);_(* &quot;-&quot;??_);_(@_)"/>
    <numFmt numFmtId="213" formatCode="&quot;RM&quot;#,##0_);\(&quot;RM&quot;#,##0\)"/>
    <numFmt numFmtId="214" formatCode="&quot;RM&quot;#,##0_);[Red]\(&quot;RM&quot;#,##0\)"/>
    <numFmt numFmtId="215" formatCode="&quot;RM&quot;#,##0.00_);\(&quot;RM&quot;#,##0.00\)"/>
    <numFmt numFmtId="216" formatCode="&quot;RM&quot;#,##0.00_);[Red]\(&quot;RM&quot;#,##0.00\)"/>
    <numFmt numFmtId="217" formatCode="_(&quot;RM&quot;* #,##0_);_(&quot;RM&quot;* \(#,##0\);_(&quot;RM&quot;* &quot;-&quot;_);_(@_)"/>
    <numFmt numFmtId="218" formatCode="_(&quot;RM&quot;* #,##0.00_);_(&quot;RM&quot;* \(#,##0.00\);_(&quot;RM&quot;* &quot;-&quot;??_);_(@_)"/>
    <numFmt numFmtId="219" formatCode="#,##0;[Red]#,##0"/>
  </numFmts>
  <fonts count="3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sz val="12"/>
      <name val="Tms Rmn"/>
      <family val="0"/>
    </font>
    <font>
      <u val="single"/>
      <sz val="9"/>
      <color indexed="36"/>
      <name val="Helv"/>
      <family val="0"/>
    </font>
    <font>
      <sz val="8"/>
      <name val="Arial"/>
      <family val="2"/>
    </font>
    <font>
      <u val="single"/>
      <sz val="9"/>
      <color indexed="12"/>
      <name val="Helv"/>
      <family val="0"/>
    </font>
    <font>
      <sz val="12"/>
      <name val="Garamond"/>
      <family val="1"/>
    </font>
    <font>
      <sz val="10"/>
      <name val="Arial M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Courie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0"/>
    </font>
    <font>
      <sz val="11"/>
      <name val="Courier"/>
      <family val="0"/>
    </font>
    <font>
      <b/>
      <sz val="13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4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8" fillId="3" borderId="1" applyNumberFormat="0" applyBorder="0" applyAlignment="0" applyProtection="0"/>
    <xf numFmtId="174" fontId="10" fillId="0" borderId="0">
      <alignment/>
      <protection/>
    </xf>
    <xf numFmtId="0" fontId="5" fillId="0" borderId="0">
      <alignment/>
      <protection/>
    </xf>
    <xf numFmtId="165" fontId="15" fillId="0" borderId="0">
      <alignment/>
      <protection/>
    </xf>
    <xf numFmtId="201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1" fillId="4" borderId="0">
      <alignment/>
      <protection/>
    </xf>
  </cellStyleXfs>
  <cellXfs count="152">
    <xf numFmtId="165" fontId="0" fillId="0" borderId="0" xfId="0" applyAlignment="1">
      <alignment/>
    </xf>
    <xf numFmtId="0" fontId="5" fillId="0" borderId="0" xfId="30" applyFont="1">
      <alignment/>
      <protection/>
    </xf>
    <xf numFmtId="0" fontId="12" fillId="0" borderId="0" xfId="30" applyFont="1">
      <alignment/>
      <protection/>
    </xf>
    <xf numFmtId="0" fontId="13" fillId="0" borderId="0" xfId="30" applyFont="1">
      <alignment/>
      <protection/>
    </xf>
    <xf numFmtId="0" fontId="13" fillId="0" borderId="0" xfId="30" applyFont="1" applyBorder="1">
      <alignment/>
      <protection/>
    </xf>
    <xf numFmtId="0" fontId="12" fillId="0" borderId="2" xfId="30" applyFont="1" applyBorder="1" applyAlignment="1" quotePrefix="1">
      <alignment horizontal="left"/>
      <protection/>
    </xf>
    <xf numFmtId="0" fontId="13" fillId="0" borderId="2" xfId="30" applyFont="1" applyBorder="1">
      <alignment/>
      <protection/>
    </xf>
    <xf numFmtId="0" fontId="12" fillId="0" borderId="0" xfId="30" applyFont="1" applyBorder="1">
      <alignment/>
      <protection/>
    </xf>
    <xf numFmtId="0" fontId="12" fillId="0" borderId="0" xfId="30" applyFont="1" applyBorder="1" applyAlignment="1">
      <alignment horizontal="left"/>
      <protection/>
    </xf>
    <xf numFmtId="0" fontId="13" fillId="0" borderId="0" xfId="30" applyFont="1" applyBorder="1" applyAlignment="1">
      <alignment horizontal="centerContinuous"/>
      <protection/>
    </xf>
    <xf numFmtId="0" fontId="12" fillId="0" borderId="0" xfId="30" applyFont="1" applyBorder="1" applyAlignment="1" quotePrefix="1">
      <alignment horizontal="left"/>
      <protection/>
    </xf>
    <xf numFmtId="0" fontId="12" fillId="0" borderId="0" xfId="30" applyFont="1" applyBorder="1" applyAlignment="1">
      <alignment horizontal="centerContinuous"/>
      <protection/>
    </xf>
    <xf numFmtId="0" fontId="13" fillId="0" borderId="0" xfId="30" applyFont="1" applyBorder="1" applyAlignment="1" quotePrefix="1">
      <alignment horizontal="centerContinuous"/>
      <protection/>
    </xf>
    <xf numFmtId="0" fontId="5" fillId="0" borderId="0" xfId="30" applyFont="1" applyBorder="1">
      <alignment/>
      <protection/>
    </xf>
    <xf numFmtId="0" fontId="12" fillId="0" borderId="0" xfId="30" applyFont="1" applyBorder="1" applyAlignment="1">
      <alignment/>
      <protection/>
    </xf>
    <xf numFmtId="0" fontId="13" fillId="0" borderId="0" xfId="30" applyFont="1" applyBorder="1" applyAlignment="1">
      <alignment horizontal="right"/>
      <protection/>
    </xf>
    <xf numFmtId="0" fontId="13" fillId="0" borderId="0" xfId="30" applyFont="1" applyAlignment="1">
      <alignment horizontal="right"/>
      <protection/>
    </xf>
    <xf numFmtId="0" fontId="13" fillId="0" borderId="0" xfId="30" applyFont="1" applyBorder="1" applyAlignment="1">
      <alignment/>
      <protection/>
    </xf>
    <xf numFmtId="14" fontId="13" fillId="0" borderId="0" xfId="30" applyNumberFormat="1" applyFont="1" applyBorder="1" applyAlignment="1" quotePrefix="1">
      <alignment horizontal="right"/>
      <protection/>
    </xf>
    <xf numFmtId="0" fontId="5" fillId="0" borderId="0" xfId="30" applyFont="1" applyBorder="1" applyAlignment="1">
      <alignment horizontal="centerContinuous"/>
      <protection/>
    </xf>
    <xf numFmtId="0" fontId="5" fillId="0" borderId="0" xfId="30" applyFont="1" applyBorder="1" applyAlignment="1" quotePrefix="1">
      <alignment horizontal="left"/>
      <protection/>
    </xf>
    <xf numFmtId="0" fontId="5" fillId="0" borderId="2" xfId="30" applyFont="1" applyBorder="1">
      <alignment/>
      <protection/>
    </xf>
    <xf numFmtId="0" fontId="13" fillId="0" borderId="0" xfId="30" applyFont="1" applyBorder="1" applyAlignment="1">
      <alignment horizontal="left"/>
      <protection/>
    </xf>
    <xf numFmtId="0" fontId="13" fillId="0" borderId="0" xfId="30" applyFont="1" applyBorder="1" quotePrefix="1">
      <alignment/>
      <protection/>
    </xf>
    <xf numFmtId="41" fontId="13" fillId="0" borderId="0" xfId="30" applyNumberFormat="1" applyFont="1" applyBorder="1">
      <alignment/>
      <protection/>
    </xf>
    <xf numFmtId="41" fontId="13" fillId="0" borderId="0" xfId="17" applyNumberFormat="1" applyFont="1" applyBorder="1" applyAlignment="1">
      <alignment/>
    </xf>
    <xf numFmtId="37" fontId="13" fillId="0" borderId="0" xfId="30" applyNumberFormat="1" applyFont="1" applyBorder="1" applyAlignment="1">
      <alignment/>
      <protection/>
    </xf>
    <xf numFmtId="41" fontId="5" fillId="0" borderId="3" xfId="17" applyNumberFormat="1" applyFont="1" applyBorder="1" applyAlignment="1">
      <alignment/>
    </xf>
    <xf numFmtId="0" fontId="5" fillId="0" borderId="4" xfId="30" applyFont="1" applyBorder="1">
      <alignment/>
      <protection/>
    </xf>
    <xf numFmtId="168" fontId="5" fillId="0" borderId="4" xfId="15" applyNumberFormat="1" applyFont="1" applyBorder="1" applyAlignment="1">
      <alignment/>
    </xf>
    <xf numFmtId="168" fontId="5" fillId="0" borderId="5" xfId="15" applyNumberFormat="1" applyFont="1" applyBorder="1" applyAlignment="1">
      <alignment/>
    </xf>
    <xf numFmtId="41" fontId="5" fillId="0" borderId="5" xfId="17" applyNumberFormat="1" applyFont="1" applyBorder="1" applyAlignment="1">
      <alignment/>
    </xf>
    <xf numFmtId="41" fontId="13" fillId="0" borderId="2" xfId="30" applyNumberFormat="1" applyFont="1" applyBorder="1">
      <alignment/>
      <protection/>
    </xf>
    <xf numFmtId="41" fontId="13" fillId="0" borderId="2" xfId="17" applyNumberFormat="1" applyFont="1" applyBorder="1" applyAlignment="1">
      <alignment/>
    </xf>
    <xf numFmtId="37" fontId="13" fillId="0" borderId="2" xfId="30" applyNumberFormat="1" applyFont="1" applyBorder="1" applyAlignment="1">
      <alignment/>
      <protection/>
    </xf>
    <xf numFmtId="41" fontId="5" fillId="0" borderId="6" xfId="17" applyNumberFormat="1" applyFont="1" applyBorder="1" applyAlignment="1">
      <alignment/>
    </xf>
    <xf numFmtId="168" fontId="5" fillId="0" borderId="6" xfId="15" applyNumberFormat="1" applyFont="1" applyBorder="1" applyAlignment="1">
      <alignment/>
    </xf>
    <xf numFmtId="173" fontId="13" fillId="0" borderId="0" xfId="17" applyNumberFormat="1" applyFont="1" applyBorder="1" applyAlignment="1">
      <alignment/>
    </xf>
    <xf numFmtId="173" fontId="14" fillId="0" borderId="0" xfId="30" applyNumberFormat="1" applyFont="1" applyBorder="1" applyAlignment="1">
      <alignment/>
      <protection/>
    </xf>
    <xf numFmtId="41" fontId="13" fillId="0" borderId="7" xfId="17" applyNumberFormat="1" applyFont="1" applyBorder="1" applyAlignment="1">
      <alignment/>
    </xf>
    <xf numFmtId="0" fontId="13" fillId="0" borderId="0" xfId="30" applyFont="1" applyBorder="1" applyAlignment="1" quotePrefix="1">
      <alignment horizontal="left"/>
      <protection/>
    </xf>
    <xf numFmtId="41" fontId="5" fillId="0" borderId="6" xfId="30" applyNumberFormat="1" applyFont="1" applyBorder="1">
      <alignment/>
      <protection/>
    </xf>
    <xf numFmtId="41" fontId="5" fillId="0" borderId="4" xfId="30" applyNumberFormat="1" applyFont="1" applyBorder="1">
      <alignment/>
      <protection/>
    </xf>
    <xf numFmtId="41" fontId="13" fillId="0" borderId="8" xfId="30" applyNumberFormat="1" applyFont="1" applyBorder="1">
      <alignment/>
      <protection/>
    </xf>
    <xf numFmtId="41" fontId="13" fillId="0" borderId="8" xfId="17" applyNumberFormat="1" applyFont="1" applyBorder="1" applyAlignment="1">
      <alignment/>
    </xf>
    <xf numFmtId="164" fontId="13" fillId="0" borderId="8" xfId="17" applyFont="1" applyBorder="1" applyAlignment="1">
      <alignment/>
    </xf>
    <xf numFmtId="41" fontId="5" fillId="0" borderId="1" xfId="17" applyNumberFormat="1" applyFont="1" applyBorder="1" applyAlignment="1">
      <alignment/>
    </xf>
    <xf numFmtId="41" fontId="5" fillId="0" borderId="1" xfId="30" applyNumberFormat="1" applyFont="1" applyBorder="1">
      <alignment/>
      <protection/>
    </xf>
    <xf numFmtId="0" fontId="5" fillId="0" borderId="5" xfId="30" applyFont="1" applyBorder="1">
      <alignment/>
      <protection/>
    </xf>
    <xf numFmtId="164" fontId="13" fillId="0" borderId="0" xfId="17" applyFont="1" applyBorder="1" applyAlignment="1">
      <alignment/>
    </xf>
    <xf numFmtId="43" fontId="13" fillId="0" borderId="0" xfId="17" applyNumberFormat="1" applyFont="1" applyBorder="1" applyAlignment="1">
      <alignment/>
    </xf>
    <xf numFmtId="43" fontId="5" fillId="0" borderId="5" xfId="30" applyNumberFormat="1" applyFont="1" applyBorder="1">
      <alignment/>
      <protection/>
    </xf>
    <xf numFmtId="43" fontId="13" fillId="0" borderId="0" xfId="17" applyNumberFormat="1" applyFont="1" applyBorder="1" applyAlignment="1">
      <alignment/>
    </xf>
    <xf numFmtId="164" fontId="13" fillId="0" borderId="0" xfId="17" applyFont="1" applyBorder="1" applyAlignment="1">
      <alignment/>
    </xf>
    <xf numFmtId="41" fontId="5" fillId="0" borderId="0" xfId="17" applyNumberFormat="1" applyFont="1" applyBorder="1" applyAlignment="1">
      <alignment/>
    </xf>
    <xf numFmtId="164" fontId="5" fillId="0" borderId="0" xfId="17" applyFont="1" applyBorder="1" applyAlignment="1">
      <alignment/>
    </xf>
    <xf numFmtId="168" fontId="5" fillId="0" borderId="0" xfId="15" applyNumberFormat="1" applyFont="1" applyBorder="1" applyAlignment="1">
      <alignment/>
    </xf>
    <xf numFmtId="37" fontId="5" fillId="0" borderId="0" xfId="30" applyNumberFormat="1" applyFont="1">
      <alignment/>
      <protection/>
    </xf>
    <xf numFmtId="37" fontId="13" fillId="0" borderId="0" xfId="30" applyNumberFormat="1" applyFont="1" applyBorder="1">
      <alignment/>
      <protection/>
    </xf>
    <xf numFmtId="37" fontId="5" fillId="0" borderId="0" xfId="30" applyNumberFormat="1" applyFont="1" applyBorder="1">
      <alignment/>
      <protection/>
    </xf>
    <xf numFmtId="201" fontId="5" fillId="0" borderId="0" xfId="28" applyFont="1">
      <alignment/>
      <protection/>
    </xf>
    <xf numFmtId="201" fontId="16" fillId="0" borderId="0" xfId="28" applyFont="1">
      <alignment/>
      <protection/>
    </xf>
    <xf numFmtId="38" fontId="5" fillId="0" borderId="0" xfId="29" applyNumberFormat="1" applyFont="1" applyAlignment="1">
      <alignment horizontal="center"/>
      <protection/>
    </xf>
    <xf numFmtId="38" fontId="16" fillId="0" borderId="0" xfId="29" applyNumberFormat="1" applyFont="1" applyAlignment="1">
      <alignment horizontal="centerContinuous"/>
      <protection/>
    </xf>
    <xf numFmtId="201" fontId="5" fillId="0" borderId="0" xfId="28" applyFont="1" applyAlignment="1">
      <alignment horizontal="center"/>
      <protection/>
    </xf>
    <xf numFmtId="201" fontId="5" fillId="0" borderId="0" xfId="28">
      <alignment/>
      <protection/>
    </xf>
    <xf numFmtId="201" fontId="16" fillId="0" borderId="0" xfId="28" applyFont="1" applyAlignment="1">
      <alignment horizontal="center"/>
      <protection/>
    </xf>
    <xf numFmtId="201" fontId="5" fillId="0" borderId="0" xfId="29" applyNumberFormat="1" applyFont="1" applyAlignment="1">
      <alignment horizontal="center"/>
      <protection/>
    </xf>
    <xf numFmtId="201" fontId="17" fillId="0" borderId="0" xfId="28" applyFont="1">
      <alignment/>
      <protection/>
    </xf>
    <xf numFmtId="168" fontId="5" fillId="0" borderId="0" xfId="29" applyNumberFormat="1" applyFont="1" applyAlignment="1">
      <alignment/>
      <protection/>
    </xf>
    <xf numFmtId="168" fontId="5" fillId="0" borderId="0" xfId="29" applyNumberFormat="1" applyFont="1" applyAlignment="1">
      <alignment horizontal="center"/>
      <protection/>
    </xf>
    <xf numFmtId="168" fontId="5" fillId="0" borderId="0" xfId="29" applyNumberFormat="1" applyFont="1" applyAlignment="1">
      <alignment horizontal="left"/>
      <protection/>
    </xf>
    <xf numFmtId="201" fontId="5" fillId="0" borderId="0" xfId="28" applyFont="1" quotePrefix="1">
      <alignment/>
      <protection/>
    </xf>
    <xf numFmtId="168" fontId="5" fillId="0" borderId="8" xfId="29" applyNumberFormat="1" applyFont="1" applyBorder="1" applyAlignment="1">
      <alignment horizontal="center"/>
      <protection/>
    </xf>
    <xf numFmtId="168" fontId="5" fillId="0" borderId="0" xfId="29" applyNumberFormat="1" applyFont="1" applyBorder="1" applyAlignment="1">
      <alignment horizontal="center"/>
      <protection/>
    </xf>
    <xf numFmtId="165" fontId="18" fillId="0" borderId="0" xfId="27" applyFont="1">
      <alignment/>
      <protection/>
    </xf>
    <xf numFmtId="165" fontId="15" fillId="0" borderId="0" xfId="27">
      <alignment/>
      <protection/>
    </xf>
    <xf numFmtId="165" fontId="19" fillId="0" borderId="2" xfId="27" applyFont="1" applyBorder="1">
      <alignment/>
      <protection/>
    </xf>
    <xf numFmtId="165" fontId="18" fillId="0" borderId="0" xfId="27" applyFont="1" applyBorder="1">
      <alignment/>
      <protection/>
    </xf>
    <xf numFmtId="165" fontId="19" fillId="0" borderId="0" xfId="27" applyFont="1" applyBorder="1" applyAlignment="1">
      <alignment horizontal="right"/>
      <protection/>
    </xf>
    <xf numFmtId="165" fontId="19" fillId="0" borderId="0" xfId="27" applyFont="1" applyBorder="1">
      <alignment/>
      <protection/>
    </xf>
    <xf numFmtId="165" fontId="20" fillId="0" borderId="0" xfId="27" applyFont="1">
      <alignment/>
      <protection/>
    </xf>
    <xf numFmtId="165" fontId="21" fillId="0" borderId="0" xfId="27" applyFont="1">
      <alignment/>
      <protection/>
    </xf>
    <xf numFmtId="165" fontId="20" fillId="0" borderId="0" xfId="27" applyFont="1" applyAlignment="1">
      <alignment horizontal="center"/>
      <protection/>
    </xf>
    <xf numFmtId="165" fontId="20" fillId="0" borderId="0" xfId="27" applyFont="1" applyAlignment="1">
      <alignment horizontal="right"/>
      <protection/>
    </xf>
    <xf numFmtId="165" fontId="20" fillId="0" borderId="0" xfId="27" applyFont="1" applyAlignment="1" quotePrefix="1">
      <alignment horizontal="right"/>
      <protection/>
    </xf>
    <xf numFmtId="165" fontId="20" fillId="0" borderId="0" xfId="27" applyFont="1" applyAlignment="1" quotePrefix="1">
      <alignment horizontal="center"/>
      <protection/>
    </xf>
    <xf numFmtId="165" fontId="18" fillId="0" borderId="0" xfId="27" applyFont="1" applyAlignment="1">
      <alignment horizontal="center"/>
      <protection/>
    </xf>
    <xf numFmtId="168" fontId="22" fillId="0" borderId="0" xfId="15" applyNumberFormat="1" applyFont="1" applyAlignment="1">
      <alignment horizontal="center"/>
    </xf>
    <xf numFmtId="168" fontId="22" fillId="0" borderId="0" xfId="15" applyNumberFormat="1" applyFont="1" applyAlignment="1">
      <alignment/>
    </xf>
    <xf numFmtId="165" fontId="21" fillId="0" borderId="0" xfId="27" applyFont="1" applyAlignment="1" quotePrefix="1">
      <alignment horizontal="left"/>
      <protection/>
    </xf>
    <xf numFmtId="168" fontId="21" fillId="0" borderId="0" xfId="15" applyNumberFormat="1" applyFont="1" applyAlignment="1">
      <alignment horizontal="center"/>
    </xf>
    <xf numFmtId="168" fontId="21" fillId="0" borderId="0" xfId="15" applyNumberFormat="1" applyFont="1" applyAlignment="1">
      <alignment/>
    </xf>
    <xf numFmtId="165" fontId="21" fillId="0" borderId="0" xfId="27" applyFont="1" applyAlignment="1">
      <alignment horizontal="left"/>
      <protection/>
    </xf>
    <xf numFmtId="165" fontId="23" fillId="0" borderId="0" xfId="27" applyFont="1" applyAlignment="1">
      <alignment/>
      <protection/>
    </xf>
    <xf numFmtId="165" fontId="22" fillId="0" borderId="0" xfId="27" applyFont="1" applyAlignment="1" applyProtection="1">
      <alignment horizontal="left"/>
      <protection locked="0"/>
    </xf>
    <xf numFmtId="168" fontId="22" fillId="0" borderId="0" xfId="15" applyNumberFormat="1" applyFont="1" applyBorder="1" applyAlignment="1">
      <alignment/>
    </xf>
    <xf numFmtId="165" fontId="21" fillId="0" borderId="0" xfId="27" applyFont="1">
      <alignment/>
      <protection/>
    </xf>
    <xf numFmtId="168" fontId="21" fillId="0" borderId="0" xfId="15" applyNumberFormat="1" applyFont="1" applyBorder="1" applyAlignment="1">
      <alignment/>
    </xf>
    <xf numFmtId="165" fontId="21" fillId="0" borderId="0" xfId="27" applyFont="1" applyAlignment="1" quotePrefix="1">
      <alignment horizontal="left"/>
      <protection/>
    </xf>
    <xf numFmtId="165" fontId="21" fillId="0" borderId="0" xfId="27" applyFont="1" applyAlignment="1">
      <alignment/>
      <protection/>
    </xf>
    <xf numFmtId="165" fontId="21" fillId="0" borderId="0" xfId="27" applyFont="1" applyAlignment="1">
      <alignment horizontal="left"/>
      <protection/>
    </xf>
    <xf numFmtId="165" fontId="23" fillId="0" borderId="0" xfId="27" applyFont="1">
      <alignment/>
      <protection/>
    </xf>
    <xf numFmtId="168" fontId="21" fillId="0" borderId="9" xfId="15" applyNumberFormat="1" applyFont="1" applyBorder="1" applyAlignment="1">
      <alignment/>
    </xf>
    <xf numFmtId="165" fontId="23" fillId="0" borderId="0" xfId="27" applyFont="1" applyAlignment="1" quotePrefix="1">
      <alignment horizontal="left"/>
      <protection/>
    </xf>
    <xf numFmtId="165" fontId="20" fillId="0" borderId="0" xfId="27" applyFont="1" applyAlignment="1" quotePrefix="1">
      <alignment horizontal="left"/>
      <protection/>
    </xf>
    <xf numFmtId="168" fontId="21" fillId="0" borderId="8" xfId="15" applyNumberFormat="1" applyFont="1" applyBorder="1" applyAlignment="1">
      <alignment/>
    </xf>
    <xf numFmtId="165" fontId="20" fillId="0" borderId="0" xfId="27" applyFont="1">
      <alignment/>
      <protection/>
    </xf>
    <xf numFmtId="168" fontId="21" fillId="0" borderId="2" xfId="15" applyNumberFormat="1" applyFont="1" applyBorder="1" applyAlignment="1">
      <alignment/>
    </xf>
    <xf numFmtId="165" fontId="24" fillId="0" borderId="0" xfId="27" applyFont="1">
      <alignment/>
      <protection/>
    </xf>
    <xf numFmtId="43" fontId="21" fillId="0" borderId="0" xfId="15" applyNumberFormat="1" applyFont="1" applyAlignment="1">
      <alignment/>
    </xf>
    <xf numFmtId="167" fontId="21" fillId="0" borderId="0" xfId="15" applyNumberFormat="1" applyFont="1" applyAlignment="1">
      <alignment/>
    </xf>
    <xf numFmtId="168" fontId="18" fillId="0" borderId="0" xfId="15" applyNumberFormat="1" applyFont="1" applyAlignment="1">
      <alignment/>
    </xf>
    <xf numFmtId="0" fontId="25" fillId="0" borderId="0" xfId="26" applyFont="1">
      <alignment/>
      <protection/>
    </xf>
    <xf numFmtId="0" fontId="5" fillId="0" borderId="0" xfId="26">
      <alignment/>
      <protection/>
    </xf>
    <xf numFmtId="0" fontId="26" fillId="0" borderId="0" xfId="26" applyFont="1" applyAlignment="1">
      <alignment horizontal="center"/>
      <protection/>
    </xf>
    <xf numFmtId="0" fontId="17" fillId="0" borderId="0" xfId="26" applyFont="1" applyAlignment="1">
      <alignment horizontal="center"/>
      <protection/>
    </xf>
    <xf numFmtId="14" fontId="26" fillId="0" borderId="0" xfId="26" applyNumberFormat="1" applyFont="1" applyAlignment="1">
      <alignment horizontal="right"/>
      <protection/>
    </xf>
    <xf numFmtId="14" fontId="5" fillId="0" borderId="0" xfId="26" applyNumberFormat="1">
      <alignment/>
      <protection/>
    </xf>
    <xf numFmtId="201" fontId="27" fillId="0" borderId="0" xfId="29" applyNumberFormat="1" applyFont="1">
      <alignment/>
      <protection/>
    </xf>
    <xf numFmtId="0" fontId="27" fillId="0" borderId="0" xfId="26" applyFont="1">
      <alignment/>
      <protection/>
    </xf>
    <xf numFmtId="168" fontId="27" fillId="0" borderId="0" xfId="15" applyNumberFormat="1" applyFont="1" applyAlignment="1">
      <alignment horizontal="center"/>
    </xf>
    <xf numFmtId="168" fontId="27" fillId="0" borderId="0" xfId="15" applyNumberFormat="1" applyFont="1" applyAlignment="1">
      <alignment horizontal="left"/>
    </xf>
    <xf numFmtId="201" fontId="27" fillId="0" borderId="0" xfId="26" applyNumberFormat="1" applyFont="1">
      <alignment/>
      <protection/>
    </xf>
    <xf numFmtId="168" fontId="27" fillId="0" borderId="2" xfId="15" applyNumberFormat="1" applyFont="1" applyBorder="1" applyAlignment="1">
      <alignment horizontal="left"/>
    </xf>
    <xf numFmtId="168" fontId="27" fillId="0" borderId="7" xfId="15" applyNumberFormat="1" applyFont="1" applyBorder="1" applyAlignment="1">
      <alignment horizontal="left"/>
    </xf>
    <xf numFmtId="168" fontId="27" fillId="0" borderId="8" xfId="15" applyNumberFormat="1" applyFont="1" applyBorder="1" applyAlignment="1">
      <alignment horizontal="left"/>
    </xf>
    <xf numFmtId="0" fontId="5" fillId="0" borderId="0" xfId="26" applyFont="1">
      <alignment/>
      <protection/>
    </xf>
    <xf numFmtId="201" fontId="5" fillId="0" borderId="0" xfId="29" applyNumberFormat="1" applyFont="1">
      <alignment/>
      <protection/>
    </xf>
    <xf numFmtId="168" fontId="5" fillId="0" borderId="0" xfId="15" applyNumberFormat="1" applyAlignment="1">
      <alignment/>
    </xf>
    <xf numFmtId="0" fontId="28" fillId="0" borderId="0" xfId="30" applyFont="1">
      <alignment/>
      <protection/>
    </xf>
    <xf numFmtId="0" fontId="28" fillId="0" borderId="2" xfId="30" applyFont="1" applyBorder="1">
      <alignment/>
      <protection/>
    </xf>
    <xf numFmtId="0" fontId="28" fillId="0" borderId="0" xfId="30" applyFont="1" applyBorder="1">
      <alignment/>
      <protection/>
    </xf>
    <xf numFmtId="0" fontId="28" fillId="0" borderId="0" xfId="30" applyFont="1" applyBorder="1" applyAlignment="1">
      <alignment horizontal="centerContinuous"/>
      <protection/>
    </xf>
    <xf numFmtId="0" fontId="29" fillId="0" borderId="0" xfId="30" applyFont="1" applyBorder="1" applyAlignment="1">
      <alignment horizontal="centerContinuous"/>
      <protection/>
    </xf>
    <xf numFmtId="0" fontId="28" fillId="0" borderId="0" xfId="30" applyFont="1" applyBorder="1" applyAlignment="1">
      <alignment horizontal="right"/>
      <protection/>
    </xf>
    <xf numFmtId="14" fontId="28" fillId="0" borderId="0" xfId="30" applyNumberFormat="1" applyFont="1" applyBorder="1" applyAlignment="1" quotePrefix="1">
      <alignment horizontal="right"/>
      <protection/>
    </xf>
    <xf numFmtId="37" fontId="28" fillId="0" borderId="0" xfId="30" applyNumberFormat="1" applyFont="1" applyBorder="1" applyAlignment="1">
      <alignment/>
      <protection/>
    </xf>
    <xf numFmtId="41" fontId="28" fillId="0" borderId="0" xfId="17" applyNumberFormat="1" applyFont="1" applyBorder="1" applyAlignment="1">
      <alignment/>
    </xf>
    <xf numFmtId="37" fontId="28" fillId="0" borderId="2" xfId="30" applyNumberFormat="1" applyFont="1" applyBorder="1" applyAlignment="1">
      <alignment/>
      <protection/>
    </xf>
    <xf numFmtId="173" fontId="28" fillId="0" borderId="0" xfId="30" applyNumberFormat="1" applyFont="1" applyBorder="1" applyAlignment="1">
      <alignment/>
      <protection/>
    </xf>
    <xf numFmtId="41" fontId="28" fillId="0" borderId="8" xfId="30" applyNumberFormat="1" applyFont="1" applyBorder="1" applyAlignment="1">
      <alignment/>
      <protection/>
    </xf>
    <xf numFmtId="168" fontId="28" fillId="0" borderId="0" xfId="30" applyNumberFormat="1" applyFont="1" applyBorder="1" applyAlignment="1">
      <alignment/>
      <protection/>
    </xf>
    <xf numFmtId="43" fontId="28" fillId="0" borderId="0" xfId="17" applyNumberFormat="1" applyFont="1" applyBorder="1" applyAlignment="1">
      <alignment/>
    </xf>
    <xf numFmtId="43" fontId="28" fillId="0" borderId="0" xfId="17" applyNumberFormat="1" applyFont="1" applyBorder="1" applyAlignment="1">
      <alignment/>
    </xf>
    <xf numFmtId="0" fontId="30" fillId="0" borderId="0" xfId="30" applyFont="1" applyBorder="1">
      <alignment/>
      <protection/>
    </xf>
    <xf numFmtId="0" fontId="30" fillId="0" borderId="0" xfId="30" applyFont="1">
      <alignment/>
      <protection/>
    </xf>
    <xf numFmtId="0" fontId="17" fillId="0" borderId="0" xfId="30" applyFont="1">
      <alignment/>
      <protection/>
    </xf>
    <xf numFmtId="0" fontId="25" fillId="0" borderId="0" xfId="30" applyFont="1">
      <alignment/>
      <protection/>
    </xf>
    <xf numFmtId="0" fontId="25" fillId="0" borderId="0" xfId="26" applyFont="1" applyAlignment="1" quotePrefix="1">
      <alignment horizontal="left"/>
      <protection/>
    </xf>
    <xf numFmtId="0" fontId="25" fillId="0" borderId="0" xfId="26" applyFont="1" applyAlignment="1">
      <alignment horizontal="left"/>
      <protection/>
    </xf>
    <xf numFmtId="201" fontId="17" fillId="0" borderId="0" xfId="28" applyFont="1" applyAlignment="1">
      <alignment horizontal="left"/>
      <protection/>
    </xf>
  </cellXfs>
  <cellStyles count="20">
    <cellStyle name="Normal" xfId="0"/>
    <cellStyle name="Comma" xfId="15"/>
    <cellStyle name="Comma [0]" xfId="16"/>
    <cellStyle name="Comma_SUM" xfId="17"/>
    <cellStyle name="Currency" xfId="18"/>
    <cellStyle name="Currency [0]" xfId="19"/>
    <cellStyle name="E&amp;Y House" xfId="20"/>
    <cellStyle name="Followed Hyperlink" xfId="21"/>
    <cellStyle name="Grey" xfId="22"/>
    <cellStyle name="Hyperlink" xfId="23"/>
    <cellStyle name="Input [yellow]" xfId="24"/>
    <cellStyle name="Normal - Style1" xfId="25"/>
    <cellStyle name="Normal_Cash flow 6-2003" xfId="26"/>
    <cellStyle name="Normal_Consol  BS 6-2003" xfId="27"/>
    <cellStyle name="Normal_Equity" xfId="28"/>
    <cellStyle name="Normal_SSPL" xfId="29"/>
    <cellStyle name="Normal_SUM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oo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&amp;L%2030-6-2003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l%20%20BS%206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DGFC\Staff\TCH\consol%203-2003\Boo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tephanie\Audit%20files\HLPB%20Group\30th%20June%202001\Audit%20WPs\HLPB\Hong%20Leong%20Properties-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DGFC\Staff\TCH\consol%203-2003\Consol%20%20BS%203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ash%20flow%206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DGFC\Staff\TCH\TCH\Tom\Book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qtr pl"/>
      <sheetName val="4 qtr pl- total"/>
    </sheetNames>
    <sheetDataSet>
      <sheetData sheetId="0">
        <row r="6">
          <cell r="BG6">
            <v>92254.7</v>
          </cell>
        </row>
        <row r="9">
          <cell r="BG9">
            <v>12799</v>
          </cell>
        </row>
        <row r="11">
          <cell r="BG11">
            <v>1527</v>
          </cell>
        </row>
        <row r="13">
          <cell r="BG13">
            <v>-30681</v>
          </cell>
        </row>
        <row r="16">
          <cell r="BG16">
            <v>13</v>
          </cell>
        </row>
        <row r="17">
          <cell r="BG17">
            <v>27067.2985026374</v>
          </cell>
        </row>
        <row r="22">
          <cell r="BG22">
            <v>-6059.799999999999</v>
          </cell>
        </row>
        <row r="23">
          <cell r="BG23">
            <v>-572.8599999999999</v>
          </cell>
        </row>
        <row r="24">
          <cell r="BG24">
            <v>-1990.5</v>
          </cell>
        </row>
        <row r="28">
          <cell r="BG28">
            <v>4054.4999999999995</v>
          </cell>
        </row>
        <row r="50">
          <cell r="BG50">
            <v>1374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-6-03"/>
      <sheetName val="CJ6-03"/>
      <sheetName val="BS6-03"/>
      <sheetName val="KLSE-equity"/>
      <sheetName val="KLSE-BS"/>
      <sheetName val="Total assets-hotels"/>
      <sheetName val="000"/>
    </sheetNames>
    <sheetDataSet>
      <sheetData sheetId="2">
        <row r="6">
          <cell r="AQ6">
            <v>194127.891</v>
          </cell>
        </row>
        <row r="7">
          <cell r="AQ7">
            <v>255030</v>
          </cell>
        </row>
        <row r="8">
          <cell r="AQ8">
            <v>177951</v>
          </cell>
        </row>
        <row r="11">
          <cell r="AQ11">
            <v>1220.95</v>
          </cell>
        </row>
        <row r="13">
          <cell r="AQ13">
            <v>387986.4805026374</v>
          </cell>
        </row>
        <row r="15">
          <cell r="AQ15">
            <v>111864</v>
          </cell>
        </row>
        <row r="16">
          <cell r="AQ16">
            <v>33.72</v>
          </cell>
        </row>
        <row r="17">
          <cell r="AQ17">
            <v>9759</v>
          </cell>
        </row>
        <row r="18">
          <cell r="AQ18">
            <v>32613.202</v>
          </cell>
        </row>
        <row r="19">
          <cell r="AQ19">
            <v>43</v>
          </cell>
        </row>
        <row r="20">
          <cell r="AQ20">
            <v>10627</v>
          </cell>
        </row>
        <row r="22">
          <cell r="AQ22">
            <v>406</v>
          </cell>
        </row>
        <row r="24">
          <cell r="AQ24">
            <v>60571</v>
          </cell>
        </row>
        <row r="25">
          <cell r="AQ25">
            <v>13274.6</v>
          </cell>
        </row>
        <row r="26">
          <cell r="AQ26">
            <v>2754</v>
          </cell>
        </row>
        <row r="27">
          <cell r="AQ27">
            <v>4251</v>
          </cell>
        </row>
        <row r="31">
          <cell r="AQ31">
            <v>12419</v>
          </cell>
        </row>
        <row r="32">
          <cell r="AQ32">
            <v>166</v>
          </cell>
        </row>
        <row r="34">
          <cell r="AQ34">
            <v>598.6999999999971</v>
          </cell>
        </row>
        <row r="35">
          <cell r="AQ35">
            <v>602</v>
          </cell>
        </row>
        <row r="39">
          <cell r="AQ39">
            <v>38840</v>
          </cell>
        </row>
        <row r="41">
          <cell r="AQ41">
            <v>246500</v>
          </cell>
        </row>
        <row r="42">
          <cell r="AQ42">
            <v>9557</v>
          </cell>
        </row>
        <row r="44">
          <cell r="AQ44">
            <v>-11205</v>
          </cell>
        </row>
        <row r="52">
          <cell r="AQ52">
            <v>350228.632</v>
          </cell>
        </row>
        <row r="53">
          <cell r="AQ53">
            <v>35088.79999999999</v>
          </cell>
        </row>
        <row r="56">
          <cell r="AQ56">
            <v>314021</v>
          </cell>
        </row>
        <row r="59">
          <cell r="AQ59">
            <v>6712.003502637381</v>
          </cell>
        </row>
        <row r="60">
          <cell r="AQ60">
            <v>-5043</v>
          </cell>
        </row>
        <row r="61">
          <cell r="AQ61">
            <v>4488</v>
          </cell>
        </row>
        <row r="63">
          <cell r="AQ63">
            <v>8343.3</v>
          </cell>
        </row>
        <row r="65">
          <cell r="AQ65">
            <v>51574.519</v>
          </cell>
        </row>
        <row r="68">
          <cell r="AQ68">
            <v>191000</v>
          </cell>
        </row>
        <row r="71">
          <cell r="AQ71">
            <v>7262</v>
          </cell>
        </row>
        <row r="72">
          <cell r="AQ72">
            <v>1360.07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r(Pg1-18)"/>
      <sheetName val="N1-26acs(Pg19-53)"/>
      <sheetName val="N27-28sub&amp;JV(Pg54-59)"/>
      <sheetName val="N29Seg-Rep(Pg60)"/>
      <sheetName val="N30-32(Pg61)"/>
      <sheetName val="state(Pg62)"/>
      <sheetName val="aud(Pg63-64)"/>
      <sheetName val="equity-gr(Pg22)"/>
      <sheetName val="equity-co(Pg23)"/>
      <sheetName val="N4fixed(Pg37-38)"/>
      <sheetName val="fixed(old)"/>
    </sheetNames>
    <sheetDataSet>
      <sheetData sheetId="1">
        <row r="989">
          <cell r="L989">
            <v>350229</v>
          </cell>
        </row>
        <row r="1006">
          <cell r="H1006">
            <v>35089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CO-3-2003"/>
      <sheetName val="CJ3-03"/>
      <sheetName val="BS-3-03"/>
      <sheetName val="hlc"/>
      <sheetName val="Total assets-hotels"/>
      <sheetName val="KLSE-BS"/>
      <sheetName val="div"/>
      <sheetName val="KLSE-equity"/>
      <sheetName val="000"/>
    </sheetNames>
    <sheetDataSet>
      <sheetData sheetId="2">
        <row r="12">
          <cell r="AQ12">
            <v>0</v>
          </cell>
        </row>
        <row r="47">
          <cell r="AS47">
            <v>350229</v>
          </cell>
        </row>
        <row r="48">
          <cell r="AS48">
            <v>35089</v>
          </cell>
        </row>
        <row r="51">
          <cell r="AS51">
            <v>314021</v>
          </cell>
        </row>
        <row r="58">
          <cell r="AS58">
            <v>5043</v>
          </cell>
        </row>
        <row r="59">
          <cell r="AS59">
            <v>8578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ash flow"/>
      <sheetName val="Sheet2"/>
    </sheetNames>
    <sheetDataSet>
      <sheetData sheetId="1">
        <row r="14">
          <cell r="C14">
            <v>10725</v>
          </cell>
        </row>
        <row r="28">
          <cell r="C28">
            <v>-20663.72</v>
          </cell>
        </row>
        <row r="31">
          <cell r="C31">
            <v>30681</v>
          </cell>
        </row>
        <row r="43">
          <cell r="B43">
            <v>-9878</v>
          </cell>
          <cell r="C43">
            <v>64799.797999999995</v>
          </cell>
        </row>
        <row r="49">
          <cell r="C49">
            <v>-21319.300000000003</v>
          </cell>
        </row>
        <row r="57">
          <cell r="C57">
            <v>-1440</v>
          </cell>
        </row>
        <row r="59">
          <cell r="C59">
            <v>-967</v>
          </cell>
        </row>
        <row r="60">
          <cell r="C60">
            <v>806</v>
          </cell>
        </row>
        <row r="67">
          <cell r="C67">
            <v>60000</v>
          </cell>
        </row>
        <row r="68">
          <cell r="C68">
            <v>934</v>
          </cell>
        </row>
        <row r="69">
          <cell r="C69">
            <v>-30681</v>
          </cell>
        </row>
        <row r="70">
          <cell r="C70">
            <v>-5043</v>
          </cell>
        </row>
        <row r="71">
          <cell r="C71">
            <v>-103500</v>
          </cell>
        </row>
        <row r="78">
          <cell r="C78">
            <v>19</v>
          </cell>
        </row>
        <row r="81">
          <cell r="C81">
            <v>12420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Q273"/>
  <sheetViews>
    <sheetView tabSelected="1" zoomScale="75" zoomScaleNormal="75" workbookViewId="0" topLeftCell="A1">
      <selection activeCell="C6" sqref="C6"/>
    </sheetView>
  </sheetViews>
  <sheetFormatPr defaultColWidth="8.88671875" defaultRowHeight="15.75"/>
  <cols>
    <col min="1" max="1" width="3.5546875" style="1" customWidth="1"/>
    <col min="2" max="2" width="26.77734375" style="1" customWidth="1"/>
    <col min="3" max="3" width="10.6640625" style="13" customWidth="1"/>
    <col min="4" max="4" width="14.21484375" style="1" customWidth="1"/>
    <col min="5" max="5" width="1.77734375" style="1" customWidth="1"/>
    <col min="6" max="6" width="10.88671875" style="146" customWidth="1"/>
    <col min="7" max="7" width="14.99609375" style="1" customWidth="1"/>
    <col min="8" max="8" width="0.3359375" style="1" hidden="1" customWidth="1"/>
    <col min="9" max="9" width="8.88671875" style="1" customWidth="1"/>
    <col min="10" max="19" width="8.88671875" style="1" hidden="1" customWidth="1"/>
    <col min="20" max="16384" width="8.88671875" style="1" customWidth="1"/>
  </cols>
  <sheetData>
    <row r="1" ht="18.75">
      <c r="A1" s="2" t="s">
        <v>64</v>
      </c>
    </row>
    <row r="3" spans="1:9" ht="18.75">
      <c r="A3" s="2" t="s">
        <v>0</v>
      </c>
      <c r="B3" s="3"/>
      <c r="C3" s="4"/>
      <c r="D3" s="3"/>
      <c r="E3" s="3"/>
      <c r="F3" s="130"/>
      <c r="G3" s="3"/>
      <c r="H3" s="3"/>
      <c r="I3" s="3"/>
    </row>
    <row r="4" spans="1:9" ht="18" customHeight="1">
      <c r="A4" s="5" t="s">
        <v>1</v>
      </c>
      <c r="B4" s="6"/>
      <c r="C4" s="6"/>
      <c r="D4" s="6"/>
      <c r="E4" s="6"/>
      <c r="F4" s="131"/>
      <c r="G4" s="6"/>
      <c r="H4" s="6"/>
      <c r="I4" s="4"/>
    </row>
    <row r="5" spans="1:9" ht="18" customHeight="1">
      <c r="A5" s="4" t="s">
        <v>2</v>
      </c>
      <c r="B5" s="4"/>
      <c r="C5" s="4"/>
      <c r="D5" s="4"/>
      <c r="E5" s="4"/>
      <c r="F5" s="132"/>
      <c r="G5" s="4"/>
      <c r="H5" s="4"/>
      <c r="I5" s="4"/>
    </row>
    <row r="6" spans="1:9" ht="18" customHeight="1">
      <c r="A6" s="7"/>
      <c r="B6" s="4"/>
      <c r="C6" s="4"/>
      <c r="D6" s="4"/>
      <c r="E6" s="4"/>
      <c r="F6" s="132"/>
      <c r="G6" s="4"/>
      <c r="H6" s="4"/>
      <c r="I6" s="4"/>
    </row>
    <row r="7" spans="1:9" ht="18" customHeight="1">
      <c r="A7" s="4"/>
      <c r="B7" s="4"/>
      <c r="C7" s="4"/>
      <c r="D7" s="4"/>
      <c r="E7" s="4"/>
      <c r="F7" s="132"/>
      <c r="G7" s="4"/>
      <c r="H7" s="4"/>
      <c r="I7" s="4"/>
    </row>
    <row r="8" spans="1:9" ht="18" customHeight="1">
      <c r="A8" s="8" t="s">
        <v>3</v>
      </c>
      <c r="B8" s="9"/>
      <c r="C8" s="9"/>
      <c r="D8" s="9"/>
      <c r="E8" s="9"/>
      <c r="F8" s="133"/>
      <c r="G8" s="9"/>
      <c r="H8" s="4"/>
      <c r="I8" s="4"/>
    </row>
    <row r="9" spans="1:9" ht="18" customHeight="1">
      <c r="A9" s="10" t="s">
        <v>4</v>
      </c>
      <c r="B9" s="9"/>
      <c r="C9" s="9"/>
      <c r="D9" s="9"/>
      <c r="E9" s="9"/>
      <c r="F9" s="133"/>
      <c r="G9" s="9"/>
      <c r="H9" s="4"/>
      <c r="I9" s="4"/>
    </row>
    <row r="10" spans="1:9" ht="18" customHeight="1">
      <c r="A10" s="12"/>
      <c r="B10" s="9"/>
      <c r="C10" s="9"/>
      <c r="D10" s="9"/>
      <c r="E10" s="9"/>
      <c r="F10" s="133"/>
      <c r="G10" s="9"/>
      <c r="H10" s="4"/>
      <c r="I10" s="4"/>
    </row>
    <row r="11" spans="1:43" ht="18" customHeight="1">
      <c r="A11" s="4"/>
      <c r="B11" s="4"/>
      <c r="C11" s="9"/>
      <c r="D11" s="9"/>
      <c r="E11" s="9"/>
      <c r="F11" s="133"/>
      <c r="G11" s="9"/>
      <c r="H11" s="4"/>
      <c r="I11" s="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8" customHeight="1">
      <c r="A12" s="4"/>
      <c r="B12" s="4"/>
      <c r="C12" s="11" t="s">
        <v>5</v>
      </c>
      <c r="D12" s="11"/>
      <c r="E12" s="14"/>
      <c r="F12" s="134" t="s">
        <v>6</v>
      </c>
      <c r="G12" s="11"/>
      <c r="H12" s="4"/>
      <c r="I12" s="4"/>
      <c r="J12" s="13"/>
      <c r="K12" s="13"/>
      <c r="L12" s="13"/>
      <c r="M12" s="13"/>
      <c r="N12" s="13"/>
      <c r="O12" s="13"/>
      <c r="P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8" customHeight="1">
      <c r="A13" s="4"/>
      <c r="B13" s="4"/>
      <c r="C13" s="15" t="s">
        <v>7</v>
      </c>
      <c r="D13" s="16" t="s">
        <v>8</v>
      </c>
      <c r="E13" s="17"/>
      <c r="F13" s="135" t="s">
        <v>7</v>
      </c>
      <c r="G13" s="16" t="s">
        <v>8</v>
      </c>
      <c r="H13" s="4"/>
      <c r="I13" s="4"/>
      <c r="J13" s="13"/>
      <c r="K13" s="13"/>
      <c r="L13" s="13"/>
      <c r="M13" s="13"/>
      <c r="N13" s="13"/>
      <c r="O13" s="13"/>
      <c r="P13" s="13"/>
      <c r="Q13" s="13" t="s">
        <v>9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8" customHeight="1">
      <c r="A14" s="4"/>
      <c r="B14" s="4"/>
      <c r="C14" s="15" t="s">
        <v>10</v>
      </c>
      <c r="D14" s="16" t="s">
        <v>10</v>
      </c>
      <c r="E14" s="17"/>
      <c r="F14" s="135" t="s">
        <v>11</v>
      </c>
      <c r="G14" s="16" t="s">
        <v>10</v>
      </c>
      <c r="H14" s="4"/>
      <c r="I14" s="4"/>
      <c r="J14" s="13"/>
      <c r="K14" s="13"/>
      <c r="L14" s="13"/>
      <c r="M14" s="13"/>
      <c r="N14" s="13"/>
      <c r="O14" s="13"/>
      <c r="P14" s="13"/>
      <c r="Q14" s="13" t="s">
        <v>7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8" customHeight="1">
      <c r="A15" s="4"/>
      <c r="B15" s="4"/>
      <c r="C15" s="15" t="s">
        <v>12</v>
      </c>
      <c r="D15" s="15" t="s">
        <v>13</v>
      </c>
      <c r="E15" s="17"/>
      <c r="F15" s="135" t="s">
        <v>14</v>
      </c>
      <c r="G15" s="15" t="s">
        <v>13</v>
      </c>
      <c r="H15" s="4"/>
      <c r="I15" s="4"/>
      <c r="J15" s="13"/>
      <c r="K15" s="13"/>
      <c r="L15" s="13"/>
      <c r="M15" s="13"/>
      <c r="N15" s="13"/>
      <c r="O15" s="13"/>
      <c r="P15" s="13"/>
      <c r="Q15" s="13" t="s">
        <v>10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8" customHeight="1">
      <c r="A16" s="4"/>
      <c r="B16" s="4"/>
      <c r="C16" s="15"/>
      <c r="D16" s="15" t="s">
        <v>15</v>
      </c>
      <c r="E16" s="17"/>
      <c r="F16" s="135"/>
      <c r="G16" s="15" t="s">
        <v>16</v>
      </c>
      <c r="H16" s="4"/>
      <c r="I16" s="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8" customHeight="1">
      <c r="A17" s="4"/>
      <c r="B17" s="4"/>
      <c r="C17" s="9"/>
      <c r="D17" s="15"/>
      <c r="E17" s="17"/>
      <c r="F17" s="133"/>
      <c r="G17" s="9"/>
      <c r="H17" s="4"/>
      <c r="I17" s="4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8" customHeight="1">
      <c r="A18" s="4"/>
      <c r="B18" s="4"/>
      <c r="C18" s="18" t="s">
        <v>17</v>
      </c>
      <c r="D18" s="18" t="s">
        <v>18</v>
      </c>
      <c r="E18" s="17"/>
      <c r="F18" s="136" t="s">
        <v>17</v>
      </c>
      <c r="G18" s="18" t="s">
        <v>18</v>
      </c>
      <c r="H18" s="4"/>
      <c r="I18" s="4"/>
      <c r="J18" s="13"/>
      <c r="K18" s="13"/>
      <c r="L18" s="13"/>
      <c r="M18" s="13"/>
      <c r="N18" s="13"/>
      <c r="O18" s="13"/>
      <c r="P18" s="13"/>
      <c r="Q18" s="13" t="s">
        <v>19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8" customHeight="1">
      <c r="A19" s="4"/>
      <c r="B19" s="4"/>
      <c r="C19" s="15" t="s">
        <v>20</v>
      </c>
      <c r="D19" s="15" t="s">
        <v>20</v>
      </c>
      <c r="E19" s="17"/>
      <c r="F19" s="135" t="s">
        <v>20</v>
      </c>
      <c r="G19" s="15" t="s">
        <v>20</v>
      </c>
      <c r="H19" s="4"/>
      <c r="I19" s="4"/>
      <c r="J19" s="13"/>
      <c r="K19" s="19" t="s">
        <v>21</v>
      </c>
      <c r="L19" s="13"/>
      <c r="M19" s="19" t="s">
        <v>22</v>
      </c>
      <c r="N19" s="13"/>
      <c r="O19" s="19" t="s">
        <v>23</v>
      </c>
      <c r="P19" s="13"/>
      <c r="Q19" s="20" t="s">
        <v>24</v>
      </c>
      <c r="R19" s="13"/>
      <c r="S19" s="19" t="s">
        <v>25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8" customHeight="1">
      <c r="A20" s="4"/>
      <c r="B20" s="4"/>
      <c r="C20" s="11"/>
      <c r="D20" s="11"/>
      <c r="E20" s="14"/>
      <c r="F20" s="134"/>
      <c r="G20" s="11"/>
      <c r="H20" s="4"/>
      <c r="I20" s="4"/>
      <c r="J20" s="13"/>
      <c r="K20" s="13"/>
      <c r="L20" s="13"/>
      <c r="M20" s="13"/>
      <c r="N20" s="13"/>
      <c r="O20" s="21"/>
      <c r="P20" s="13"/>
      <c r="Q20" s="21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9.5" customHeight="1">
      <c r="A21" s="23" t="s">
        <v>26</v>
      </c>
      <c r="B21" s="23"/>
      <c r="C21" s="24">
        <f aca="true" t="shared" si="0" ref="C21:C26">F21-J21</f>
        <v>20348.699999999997</v>
      </c>
      <c r="D21" s="25">
        <v>71734</v>
      </c>
      <c r="E21" s="26"/>
      <c r="F21" s="137">
        <f>'[2]4 qtr pl'!BG6</f>
        <v>92254.7</v>
      </c>
      <c r="G21" s="25">
        <f>K21+M21+O21+D21</f>
        <v>439149</v>
      </c>
      <c r="H21" s="4"/>
      <c r="I21" s="4"/>
      <c r="J21" s="13">
        <v>71906</v>
      </c>
      <c r="K21" s="27">
        <v>46597</v>
      </c>
      <c r="L21" s="28"/>
      <c r="M21" s="27">
        <v>75339</v>
      </c>
      <c r="N21" s="28"/>
      <c r="O21" s="29">
        <v>245479</v>
      </c>
      <c r="P21" s="28"/>
      <c r="Q21" s="30">
        <f>K21+M21+O21</f>
        <v>367415</v>
      </c>
      <c r="R21" s="13"/>
      <c r="S21" s="27">
        <v>53930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9.5" customHeight="1">
      <c r="A22" s="4" t="s">
        <v>27</v>
      </c>
      <c r="B22" s="23"/>
      <c r="C22" s="24">
        <f t="shared" si="0"/>
        <v>-19887.699999999997</v>
      </c>
      <c r="D22" s="25">
        <v>-64437</v>
      </c>
      <c r="E22" s="26"/>
      <c r="F22" s="138">
        <f>-F23+F24-F21</f>
        <v>-80829.7</v>
      </c>
      <c r="G22" s="25">
        <f>K22+M22+O22+D22</f>
        <v>-371803</v>
      </c>
      <c r="H22" s="4"/>
      <c r="I22" s="4"/>
      <c r="J22" s="13">
        <v>-60942</v>
      </c>
      <c r="K22" s="31">
        <v>-43031</v>
      </c>
      <c r="L22" s="28"/>
      <c r="M22" s="31">
        <f>M24-M21-M23</f>
        <v>-68957</v>
      </c>
      <c r="N22" s="28"/>
      <c r="O22" s="31">
        <f>O24-O21-O23</f>
        <v>-195378</v>
      </c>
      <c r="P22" s="28"/>
      <c r="Q22" s="30"/>
      <c r="R22" s="13"/>
      <c r="S22" s="31">
        <v>-47130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9.5" customHeight="1">
      <c r="A23" s="4" t="s">
        <v>28</v>
      </c>
      <c r="B23" s="23"/>
      <c r="C23" s="32">
        <f t="shared" si="0"/>
        <v>235</v>
      </c>
      <c r="D23" s="33">
        <v>685</v>
      </c>
      <c r="E23" s="34"/>
      <c r="F23" s="139">
        <f>'[2]4 qtr pl'!BG50</f>
        <v>1374</v>
      </c>
      <c r="G23" s="25">
        <f>K23+M23+O23+D23</f>
        <v>3340</v>
      </c>
      <c r="H23" s="4"/>
      <c r="I23" s="4"/>
      <c r="J23" s="13">
        <v>1139</v>
      </c>
      <c r="K23" s="35">
        <v>1274</v>
      </c>
      <c r="L23" s="28"/>
      <c r="M23" s="35">
        <v>716</v>
      </c>
      <c r="N23" s="28"/>
      <c r="O23" s="36">
        <v>665</v>
      </c>
      <c r="P23" s="28"/>
      <c r="Q23" s="30">
        <v>685</v>
      </c>
      <c r="R23" s="13"/>
      <c r="S23" s="35">
        <v>517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9.5" customHeight="1">
      <c r="A24" s="17" t="s">
        <v>29</v>
      </c>
      <c r="B24" s="23"/>
      <c r="C24" s="24">
        <f t="shared" si="0"/>
        <v>696</v>
      </c>
      <c r="D24" s="25">
        <f>SUM(D21:D23)</f>
        <v>7982</v>
      </c>
      <c r="E24" s="37"/>
      <c r="F24" s="140">
        <f>'[2]4 qtr pl'!BG9</f>
        <v>12799</v>
      </c>
      <c r="G24" s="39">
        <f>SUM(G21:G23)</f>
        <v>70686</v>
      </c>
      <c r="H24" s="4"/>
      <c r="I24" s="4"/>
      <c r="J24" s="13">
        <f>SUM(J21:J23)</f>
        <v>12103</v>
      </c>
      <c r="K24" s="31">
        <f>-K26-K25-K28-K29+K30</f>
        <v>4840</v>
      </c>
      <c r="L24" s="28"/>
      <c r="M24" s="31">
        <v>7098</v>
      </c>
      <c r="N24" s="28"/>
      <c r="O24" s="29">
        <v>50766</v>
      </c>
      <c r="P24" s="28"/>
      <c r="Q24" s="30">
        <f>K24+M24+O24</f>
        <v>62704</v>
      </c>
      <c r="R24" s="13"/>
      <c r="S24" s="31">
        <f>SUM(S21:S23)</f>
        <v>7317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9.5" customHeight="1">
      <c r="A25" s="22" t="s">
        <v>30</v>
      </c>
      <c r="B25" s="40"/>
      <c r="C25" s="24">
        <f t="shared" si="0"/>
        <v>-7967</v>
      </c>
      <c r="D25" s="25">
        <v>-11220</v>
      </c>
      <c r="E25" s="17"/>
      <c r="F25" s="137">
        <f>'[2]4 qtr pl'!BG13</f>
        <v>-30681</v>
      </c>
      <c r="G25" s="25">
        <f>K25+M25+O25+D25</f>
        <v>-44791</v>
      </c>
      <c r="H25" s="4"/>
      <c r="I25" s="4"/>
      <c r="J25" s="13">
        <v>-22714</v>
      </c>
      <c r="K25" s="31">
        <v>-11946</v>
      </c>
      <c r="L25" s="28"/>
      <c r="M25" s="31">
        <v>-10726</v>
      </c>
      <c r="N25" s="28"/>
      <c r="O25" s="29">
        <v>-10899</v>
      </c>
      <c r="P25" s="28"/>
      <c r="Q25" s="30"/>
      <c r="R25" s="13"/>
      <c r="S25" s="31">
        <v>-16109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9.5" customHeight="1">
      <c r="A26" s="17" t="s">
        <v>31</v>
      </c>
      <c r="B26" s="40"/>
      <c r="C26" s="24">
        <f t="shared" si="0"/>
        <v>453</v>
      </c>
      <c r="D26" s="25">
        <v>419</v>
      </c>
      <c r="E26" s="26"/>
      <c r="F26" s="137">
        <f>'[2]4 qtr pl'!BG11</f>
        <v>1527</v>
      </c>
      <c r="G26" s="25">
        <f>K26+M26+O26+D26</f>
        <v>3055</v>
      </c>
      <c r="H26" s="4"/>
      <c r="I26" s="4"/>
      <c r="J26" s="13">
        <v>1074</v>
      </c>
      <c r="K26" s="31">
        <v>907</v>
      </c>
      <c r="L26" s="28"/>
      <c r="M26" s="31">
        <v>976</v>
      </c>
      <c r="N26" s="28"/>
      <c r="O26" s="29">
        <v>753</v>
      </c>
      <c r="P26" s="28"/>
      <c r="Q26" s="30">
        <f>K26+M26+O26</f>
        <v>2636</v>
      </c>
      <c r="R26" s="13"/>
      <c r="S26" s="31">
        <v>886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ht="19.5" customHeight="1">
      <c r="A27" s="4" t="s">
        <v>32</v>
      </c>
      <c r="B27" s="40"/>
      <c r="C27" s="24"/>
      <c r="D27" s="25"/>
      <c r="E27" s="17"/>
      <c r="F27" s="137"/>
      <c r="G27" s="25"/>
      <c r="H27" s="4"/>
      <c r="I27" s="4"/>
      <c r="J27" s="13"/>
      <c r="K27" s="31"/>
      <c r="L27" s="28"/>
      <c r="M27" s="31"/>
      <c r="N27" s="28"/>
      <c r="O27" s="29"/>
      <c r="P27" s="28"/>
      <c r="Q27" s="30"/>
      <c r="R27" s="13"/>
      <c r="S27" s="31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ht="19.5" customHeight="1">
      <c r="A28" s="23" t="s">
        <v>33</v>
      </c>
      <c r="B28" s="23"/>
      <c r="C28" s="32">
        <f>F28-J28</f>
        <v>10125.2985026374</v>
      </c>
      <c r="D28" s="33">
        <v>180</v>
      </c>
      <c r="E28" s="34"/>
      <c r="F28" s="139">
        <f>'[2]4 qtr pl'!BG17+'[2]4 qtr pl'!BG16</f>
        <v>27080.2985026374</v>
      </c>
      <c r="G28" s="33">
        <f>K28+M28+O28+D28+K29+M29+O29</f>
        <v>1219</v>
      </c>
      <c r="H28" s="4"/>
      <c r="I28" s="4"/>
      <c r="J28" s="13">
        <v>16955</v>
      </c>
      <c r="K28" s="31">
        <v>12</v>
      </c>
      <c r="L28" s="28"/>
      <c r="M28" s="31">
        <v>10</v>
      </c>
      <c r="N28" s="28"/>
      <c r="O28" s="29">
        <v>11</v>
      </c>
      <c r="P28" s="28"/>
      <c r="Q28" s="30">
        <f>K28+M28+O28</f>
        <v>33</v>
      </c>
      <c r="R28" s="13"/>
      <c r="S28" s="31">
        <v>12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19.5" customHeight="1">
      <c r="A29" s="23"/>
      <c r="B29" s="23"/>
      <c r="C29" s="24"/>
      <c r="D29" s="25"/>
      <c r="E29" s="26"/>
      <c r="F29" s="137"/>
      <c r="G29" s="25"/>
      <c r="H29" s="4"/>
      <c r="I29" s="4"/>
      <c r="J29" s="13"/>
      <c r="K29" s="41">
        <v>3207</v>
      </c>
      <c r="L29" s="28"/>
      <c r="M29" s="41">
        <v>1798</v>
      </c>
      <c r="N29" s="28"/>
      <c r="O29" s="36">
        <v>-3999</v>
      </c>
      <c r="P29" s="28"/>
      <c r="Q29" s="30">
        <f>K29+M29+O29</f>
        <v>1006</v>
      </c>
      <c r="R29" s="13"/>
      <c r="S29" s="41">
        <v>13878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19.5" customHeight="1">
      <c r="A30" s="22" t="s">
        <v>124</v>
      </c>
      <c r="B30" s="4"/>
      <c r="C30" s="24">
        <f>F30-J30</f>
        <v>3307.298502637401</v>
      </c>
      <c r="D30" s="25">
        <f>SUM(D24:D28)</f>
        <v>-2639</v>
      </c>
      <c r="E30" s="17"/>
      <c r="F30" s="137">
        <f>SUM(F24:F28)</f>
        <v>10725.2985026374</v>
      </c>
      <c r="G30" s="25">
        <f>SUM(G24:G28)</f>
        <v>30169</v>
      </c>
      <c r="H30" s="4"/>
      <c r="I30" s="4"/>
      <c r="J30" s="13">
        <f>SUM(J24:J29)</f>
        <v>7418</v>
      </c>
      <c r="K30" s="31">
        <v>-2980</v>
      </c>
      <c r="L30" s="28"/>
      <c r="M30" s="31">
        <f>SUM(M24:M29)</f>
        <v>-844</v>
      </c>
      <c r="N30" s="28"/>
      <c r="O30" s="31">
        <f>SUM(O24:O29)</f>
        <v>36632</v>
      </c>
      <c r="P30" s="28"/>
      <c r="Q30" s="30"/>
      <c r="R30" s="13"/>
      <c r="S30" s="31">
        <f>SUM(S24:S29)</f>
        <v>5984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9.5" customHeight="1">
      <c r="A31" s="22" t="s">
        <v>34</v>
      </c>
      <c r="B31" s="23"/>
      <c r="C31" s="32">
        <f>F31-J31</f>
        <v>-923.1599999999999</v>
      </c>
      <c r="D31" s="33">
        <v>1748</v>
      </c>
      <c r="E31" s="34"/>
      <c r="F31" s="139">
        <f>'[2]4 qtr pl'!BG22+'[2]4 qtr pl'!BG23+'[2]4 qtr pl'!BG24-1</f>
        <v>-8624.16</v>
      </c>
      <c r="G31" s="33">
        <f>K31+M31+O31+D31</f>
        <v>-8068</v>
      </c>
      <c r="H31" s="4"/>
      <c r="I31" s="4"/>
      <c r="J31" s="13">
        <v>-7701</v>
      </c>
      <c r="K31" s="41">
        <v>-1797</v>
      </c>
      <c r="L31" s="28"/>
      <c r="M31" s="41">
        <v>-2027</v>
      </c>
      <c r="N31" s="28"/>
      <c r="O31" s="29">
        <v>-5992</v>
      </c>
      <c r="P31" s="28"/>
      <c r="Q31" s="30">
        <f>K31+M31+O31</f>
        <v>-9816</v>
      </c>
      <c r="R31" s="13"/>
      <c r="S31" s="41">
        <v>-5887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ht="19.5" customHeight="1">
      <c r="A32" s="22" t="s">
        <v>35</v>
      </c>
      <c r="B32" s="40"/>
      <c r="C32" s="24">
        <f>F32-J32</f>
        <v>2384.138502637401</v>
      </c>
      <c r="D32" s="25">
        <f>SUM(D30:D31)</f>
        <v>-891</v>
      </c>
      <c r="E32" s="17"/>
      <c r="F32" s="137">
        <f>SUM(F30:F31)</f>
        <v>2101.138502637401</v>
      </c>
      <c r="G32" s="25">
        <f>SUM(G30:G31)</f>
        <v>22101</v>
      </c>
      <c r="H32" s="4"/>
      <c r="I32" s="4"/>
      <c r="J32" s="13">
        <f>SUM(J30:J31)</f>
        <v>-283</v>
      </c>
      <c r="K32" s="31">
        <f>K30+K31</f>
        <v>-4777</v>
      </c>
      <c r="L32" s="28"/>
      <c r="M32" s="31">
        <f>SUM(M30:M31)</f>
        <v>-2871</v>
      </c>
      <c r="N32" s="28"/>
      <c r="O32" s="27">
        <f>SUM(O30:O31)</f>
        <v>30640</v>
      </c>
      <c r="P32" s="28"/>
      <c r="Q32" s="30"/>
      <c r="R32" s="13"/>
      <c r="S32" s="31">
        <f>S30+S31</f>
        <v>97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9.5" customHeight="1">
      <c r="A33" s="22" t="s">
        <v>36</v>
      </c>
      <c r="B33" s="4"/>
      <c r="C33" s="24">
        <f>F33-J33</f>
        <v>2620.4999999999995</v>
      </c>
      <c r="D33" s="33">
        <v>-1204</v>
      </c>
      <c r="E33" s="26"/>
      <c r="F33" s="137">
        <f>'[2]4 qtr pl'!BG28-1</f>
        <v>4053.4999999999995</v>
      </c>
      <c r="G33" s="33">
        <f>K33+M33+O33+D33</f>
        <v>3527</v>
      </c>
      <c r="H33" s="4"/>
      <c r="I33" s="4"/>
      <c r="J33" s="13">
        <v>1433</v>
      </c>
      <c r="K33" s="31">
        <v>1015</v>
      </c>
      <c r="L33" s="28"/>
      <c r="M33" s="42">
        <v>809</v>
      </c>
      <c r="N33" s="28"/>
      <c r="O33" s="29">
        <v>2907</v>
      </c>
      <c r="P33" s="28"/>
      <c r="Q33" s="30">
        <f>K33+M33+O33</f>
        <v>4731</v>
      </c>
      <c r="R33" s="13"/>
      <c r="S33" s="31">
        <v>966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23.25" customHeight="1" thickBot="1">
      <c r="A34" s="22" t="s">
        <v>125</v>
      </c>
      <c r="B34" s="40"/>
      <c r="C34" s="43">
        <f>F34-J34</f>
        <v>5004.638502637401</v>
      </c>
      <c r="D34" s="44">
        <f>SUM(D32:D33)</f>
        <v>-2095</v>
      </c>
      <c r="E34" s="45"/>
      <c r="F34" s="141">
        <f>SUM(F32:F33)</f>
        <v>6154.638502637401</v>
      </c>
      <c r="G34" s="44">
        <f>SUM(G32:G33)</f>
        <v>25628</v>
      </c>
      <c r="H34" s="4" t="s">
        <v>37</v>
      </c>
      <c r="I34" s="4"/>
      <c r="J34" s="13">
        <f>SUM(J32:J33)</f>
        <v>1150</v>
      </c>
      <c r="K34" s="46">
        <f>SUM(K32:K33)</f>
        <v>-3762</v>
      </c>
      <c r="M34" s="47">
        <f>SUM(M32:M33)</f>
        <v>-2062</v>
      </c>
      <c r="O34" s="47">
        <f>SUM(O32:O33)</f>
        <v>33547</v>
      </c>
      <c r="Q34" s="48"/>
      <c r="S34" s="46">
        <f>SUM(S32:S33)</f>
        <v>1063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8" customHeight="1" thickTop="1">
      <c r="A35" s="22"/>
      <c r="B35" s="40"/>
      <c r="C35" s="38"/>
      <c r="D35" s="25"/>
      <c r="E35" s="49"/>
      <c r="F35" s="142"/>
      <c r="G35" s="25"/>
      <c r="H35" s="4"/>
      <c r="I35" s="4"/>
      <c r="J35" s="13"/>
      <c r="K35" s="31"/>
      <c r="M35" s="48"/>
      <c r="O35" s="48"/>
      <c r="Q35" s="48"/>
      <c r="S35" s="31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ht="18" customHeight="1">
      <c r="A36" s="22"/>
      <c r="B36" s="40"/>
      <c r="C36" s="38"/>
      <c r="D36" s="25"/>
      <c r="E36" s="49"/>
      <c r="F36" s="142"/>
      <c r="G36" s="25"/>
      <c r="H36" s="4"/>
      <c r="I36" s="4"/>
      <c r="J36" s="13"/>
      <c r="K36" s="31"/>
      <c r="M36" s="48"/>
      <c r="O36" s="48"/>
      <c r="Q36" s="48"/>
      <c r="S36" s="31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8" customHeight="1">
      <c r="A37" s="22" t="s">
        <v>126</v>
      </c>
      <c r="B37" s="40"/>
      <c r="C37" s="38"/>
      <c r="D37" s="25"/>
      <c r="E37" s="49"/>
      <c r="F37" s="142"/>
      <c r="G37" s="25"/>
      <c r="H37" s="4"/>
      <c r="I37" s="4"/>
      <c r="J37" s="13"/>
      <c r="K37" s="31"/>
      <c r="M37" s="48"/>
      <c r="O37" s="48"/>
      <c r="Q37" s="48"/>
      <c r="S37" s="31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8" customHeight="1">
      <c r="A38" s="23" t="s">
        <v>38</v>
      </c>
      <c r="B38" s="4"/>
      <c r="C38" s="50">
        <f>C34/700458.418*100</f>
        <v>0.7144804565168922</v>
      </c>
      <c r="D38" s="50">
        <f>D34/700458.418*100</f>
        <v>-0.2990898454731684</v>
      </c>
      <c r="E38" s="17"/>
      <c r="F38" s="143">
        <f>F34/700458.418*100</f>
        <v>0.8786586533160062</v>
      </c>
      <c r="G38" s="50">
        <f>G34/700458.418*100</f>
        <v>3.6587468065806017</v>
      </c>
      <c r="H38" s="4"/>
      <c r="I38" s="4"/>
      <c r="J38" s="13"/>
      <c r="K38" s="51"/>
      <c r="L38" s="28"/>
      <c r="M38" s="48"/>
      <c r="N38" s="28"/>
      <c r="O38" s="30"/>
      <c r="P38" s="13"/>
      <c r="Q38" s="30"/>
      <c r="R38" s="13"/>
      <c r="S38" s="51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8" customHeight="1">
      <c r="A39" s="23" t="s">
        <v>39</v>
      </c>
      <c r="B39" s="4"/>
      <c r="C39" s="52">
        <v>0</v>
      </c>
      <c r="D39" s="52">
        <v>0</v>
      </c>
      <c r="E39" s="4"/>
      <c r="F39" s="144">
        <v>0</v>
      </c>
      <c r="G39" s="52">
        <v>0</v>
      </c>
      <c r="H39" s="4"/>
      <c r="I39" s="4"/>
      <c r="J39" s="13"/>
      <c r="K39" s="51"/>
      <c r="L39" s="28"/>
      <c r="M39" s="48"/>
      <c r="N39" s="13"/>
      <c r="O39" s="30"/>
      <c r="P39" s="13"/>
      <c r="Q39" s="30"/>
      <c r="R39" s="13"/>
      <c r="S39" s="51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8" customHeight="1">
      <c r="A40" s="4"/>
      <c r="B40" s="40"/>
      <c r="C40" s="52"/>
      <c r="D40" s="52"/>
      <c r="E40" s="53"/>
      <c r="F40" s="144"/>
      <c r="G40" s="52"/>
      <c r="H40" s="4"/>
      <c r="I40" s="4"/>
      <c r="J40" s="13"/>
      <c r="K40" s="54"/>
      <c r="L40" s="13"/>
      <c r="M40" s="55"/>
      <c r="N40" s="13"/>
      <c r="O40" s="56"/>
      <c r="P40" s="13"/>
      <c r="Q40" s="56"/>
      <c r="R40" s="13"/>
      <c r="S40" s="54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8" customHeight="1">
      <c r="A41" s="4"/>
      <c r="B41" s="40"/>
      <c r="C41" s="52"/>
      <c r="D41" s="52"/>
      <c r="E41" s="53"/>
      <c r="F41" s="144"/>
      <c r="G41" s="52"/>
      <c r="H41" s="4"/>
      <c r="I41" s="4"/>
      <c r="J41" s="13"/>
      <c r="K41" s="54"/>
      <c r="L41" s="13"/>
      <c r="M41" s="55"/>
      <c r="N41" s="13"/>
      <c r="O41" s="56"/>
      <c r="P41" s="13"/>
      <c r="Q41" s="56"/>
      <c r="R41" s="13"/>
      <c r="S41" s="5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8" customHeight="1">
      <c r="A42" s="4"/>
      <c r="B42" s="40"/>
      <c r="C42" s="52"/>
      <c r="D42" s="52"/>
      <c r="E42" s="53"/>
      <c r="F42" s="144"/>
      <c r="G42" s="52"/>
      <c r="H42" s="4"/>
      <c r="I42" s="4"/>
      <c r="J42" s="13"/>
      <c r="K42" s="54"/>
      <c r="L42" s="13"/>
      <c r="M42" s="55"/>
      <c r="N42" s="13"/>
      <c r="O42" s="56"/>
      <c r="P42" s="13"/>
      <c r="Q42" s="56"/>
      <c r="R42" s="13"/>
      <c r="S42" s="5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8.75">
      <c r="A43" s="4"/>
      <c r="B43" s="4"/>
      <c r="C43" s="4"/>
      <c r="D43" s="58"/>
      <c r="E43" s="4"/>
      <c r="F43" s="132"/>
      <c r="G43" s="4"/>
      <c r="H43" s="4"/>
      <c r="I43" s="4"/>
      <c r="J43" s="13"/>
      <c r="K43" s="13"/>
      <c r="L43" s="13"/>
      <c r="M43" s="13"/>
      <c r="N43" s="13"/>
      <c r="O43" s="56"/>
      <c r="P43" s="13"/>
      <c r="Q43" s="56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ht="15.75">
      <c r="A44" s="13"/>
      <c r="B44" s="13"/>
      <c r="D44" s="59"/>
      <c r="E44" s="13"/>
      <c r="F44" s="145"/>
      <c r="G44" s="13"/>
      <c r="H44" s="13"/>
      <c r="I44" s="13"/>
      <c r="J44" s="13"/>
      <c r="K44" s="13"/>
      <c r="L44" s="13"/>
      <c r="M44" s="13"/>
      <c r="N44" s="13"/>
      <c r="O44" s="56"/>
      <c r="P44" s="13"/>
      <c r="Q44" s="56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ht="15.75">
      <c r="A45" s="13"/>
      <c r="B45" s="13"/>
      <c r="D45" s="59"/>
      <c r="E45" s="13"/>
      <c r="F45" s="145"/>
      <c r="G45" s="13"/>
      <c r="H45" s="13"/>
      <c r="I45" s="13"/>
      <c r="J45" s="13"/>
      <c r="K45" s="13"/>
      <c r="L45" s="13"/>
      <c r="M45" s="13"/>
      <c r="N45" s="13"/>
      <c r="O45" s="56"/>
      <c r="P45" s="13"/>
      <c r="Q45" s="56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ht="15.75">
      <c r="A46" s="13"/>
      <c r="B46" s="13"/>
      <c r="D46" s="59"/>
      <c r="E46" s="13"/>
      <c r="F46" s="145"/>
      <c r="G46" s="13"/>
      <c r="H46" s="13"/>
      <c r="I46" s="13"/>
      <c r="J46" s="13"/>
      <c r="K46" s="13"/>
      <c r="L46" s="13"/>
      <c r="M46" s="13"/>
      <c r="N46" s="13"/>
      <c r="O46" s="56"/>
      <c r="P46" s="13"/>
      <c r="Q46" s="56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ht="15.75">
      <c r="A47" s="13"/>
      <c r="B47" s="13"/>
      <c r="D47" s="59"/>
      <c r="E47" s="13"/>
      <c r="F47" s="145"/>
      <c r="G47" s="13"/>
      <c r="H47" s="13"/>
      <c r="I47" s="13"/>
      <c r="J47" s="13"/>
      <c r="K47" s="13"/>
      <c r="L47" s="13"/>
      <c r="M47" s="13"/>
      <c r="N47" s="13"/>
      <c r="O47" s="56"/>
      <c r="P47" s="13"/>
      <c r="Q47" s="56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ht="15.75">
      <c r="A48" s="13"/>
      <c r="B48" s="13"/>
      <c r="D48" s="59"/>
      <c r="E48" s="13"/>
      <c r="F48" s="145"/>
      <c r="G48" s="13"/>
      <c r="H48" s="13"/>
      <c r="I48" s="13"/>
      <c r="J48" s="13"/>
      <c r="K48" s="13"/>
      <c r="L48" s="13"/>
      <c r="M48" s="13"/>
      <c r="N48" s="13"/>
      <c r="O48" s="56"/>
      <c r="P48" s="13"/>
      <c r="Q48" s="56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ht="15.75">
      <c r="A49" s="13"/>
      <c r="B49" s="13"/>
      <c r="D49" s="13"/>
      <c r="E49" s="13"/>
      <c r="F49" s="145"/>
      <c r="G49" s="13"/>
      <c r="H49" s="13"/>
      <c r="I49" s="13"/>
      <c r="J49" s="13"/>
      <c r="K49" s="13"/>
      <c r="L49" s="13"/>
      <c r="M49" s="13"/>
      <c r="N49" s="13"/>
      <c r="O49" s="56"/>
      <c r="P49" s="13"/>
      <c r="Q49" s="56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ht="15.75">
      <c r="A50" s="13"/>
      <c r="B50" s="13"/>
      <c r="D50" s="13"/>
      <c r="E50" s="13"/>
      <c r="F50" s="145"/>
      <c r="G50" s="13"/>
      <c r="H50" s="13"/>
      <c r="I50" s="13"/>
      <c r="J50" s="13"/>
      <c r="K50" s="13"/>
      <c r="L50" s="13"/>
      <c r="M50" s="13"/>
      <c r="N50" s="13"/>
      <c r="O50" s="56"/>
      <c r="P50" s="13"/>
      <c r="Q50" s="56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8:43" ht="15.75"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8:43" ht="15.75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8:43" ht="15.75"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8:43" ht="15.75"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8:43" ht="15.75"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8:43" ht="15.75"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8:43" ht="15.75"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8:43" ht="15.75"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8:43" ht="15.75"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8:43" ht="15.75"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8:43" ht="15.75"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</row>
    <row r="62" spans="8:43" ht="15.75"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8:43" ht="15.75"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</row>
    <row r="64" spans="8:43" ht="15.75"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8:43" ht="15.75"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8:43" ht="15.75"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8:43" ht="15.75"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8:43" ht="15.75"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8:43" ht="15.75"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8:43" ht="15.75"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8:43" ht="15.75"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</row>
    <row r="72" spans="8:43" ht="15.75"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</row>
    <row r="73" spans="8:43" ht="15.75"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8:43" ht="15.75"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8:43" ht="15.75"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8:43" ht="15.75"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8:43" ht="15.75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8:43" ht="15.75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8:43" ht="15.75"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8:43" ht="15.75"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8:43" ht="15.75"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8:43" ht="15.75"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8:43" ht="15.75"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8:43" ht="15.75"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8:43" ht="15.75"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8:43" ht="15.75"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8:43" ht="15.75"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8:43" ht="15.75"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8:43" ht="15.75"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0" spans="8:43" ht="15.75"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</row>
    <row r="91" spans="8:43" ht="15.75"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</row>
    <row r="92" spans="8:43" ht="15.75"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8:43" ht="15.75"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8:43" ht="15.75"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8:43" ht="15.75"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</row>
    <row r="96" spans="8:43" ht="15.75"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</row>
    <row r="97" spans="8:43" ht="15.75"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</row>
    <row r="98" spans="8:43" ht="15.75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99" spans="8:43" ht="15.75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8:43" ht="15.75"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</row>
    <row r="101" spans="8:43" ht="15.75"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</row>
    <row r="102" spans="8:43" ht="15.75"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</row>
    <row r="103" spans="8:43" ht="15.75"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</row>
    <row r="104" spans="8:43" ht="15.75"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</row>
    <row r="105" spans="8:43" ht="15.75"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</row>
    <row r="106" spans="8:43" ht="15.75"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</row>
    <row r="107" spans="8:43" ht="15.75"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</row>
    <row r="108" spans="8:43" ht="15.75"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</row>
    <row r="109" spans="8:43" ht="15.75"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</row>
    <row r="110" spans="8:43" ht="15.75"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</row>
    <row r="111" spans="8:43" ht="15.75"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</row>
    <row r="112" spans="8:43" ht="15.75"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</row>
    <row r="113" spans="8:43" ht="15.75"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</row>
    <row r="114" spans="8:43" ht="15.75"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</row>
    <row r="115" spans="8:43" ht="15.75"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</row>
    <row r="116" spans="8:43" ht="15.75"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</row>
    <row r="117" spans="8:43" ht="15.75"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</row>
    <row r="118" spans="8:43" ht="15.75"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</row>
    <row r="119" spans="8:43" ht="15.75"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</row>
    <row r="120" spans="8:43" ht="15.75"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</row>
    <row r="121" spans="8:43" ht="15.75"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</row>
    <row r="122" spans="8:43" ht="15.75"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</row>
    <row r="123" spans="8:43" ht="15.75"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</row>
    <row r="124" spans="8:43" ht="15.75"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</row>
    <row r="125" spans="8:43" ht="15.75"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</row>
    <row r="126" spans="8:43" ht="15.75"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</row>
    <row r="127" spans="8:43" ht="15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</row>
    <row r="128" spans="8:43" ht="15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</row>
    <row r="129" spans="8:43" ht="15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</row>
    <row r="130" spans="8:43" ht="15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</row>
    <row r="131" spans="8:43" ht="15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</row>
    <row r="132" spans="8:43" ht="15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</row>
    <row r="133" spans="8:43" ht="15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</row>
    <row r="134" spans="8:43" ht="15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</row>
    <row r="135" spans="8:43" ht="15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</row>
    <row r="136" spans="8:43" ht="15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</row>
    <row r="137" spans="8:43" ht="15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</row>
    <row r="138" spans="8:43" ht="15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</row>
    <row r="139" spans="8:43" ht="15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</row>
    <row r="140" spans="8:43" ht="15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</row>
    <row r="141" spans="8:43" ht="15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</row>
    <row r="142" spans="8:43" ht="15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</row>
    <row r="143" spans="8:43" ht="15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</row>
    <row r="144" spans="8:43" ht="15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</row>
    <row r="145" spans="8:43" ht="15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</row>
    <row r="146" spans="8:43" ht="15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</row>
    <row r="147" spans="8:43" ht="15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</row>
    <row r="148" spans="8:43" ht="15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</row>
    <row r="149" spans="8:43" ht="15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</row>
    <row r="150" spans="8:43" ht="15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</row>
    <row r="151" spans="8:43" ht="15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</row>
    <row r="152" spans="8:43" ht="15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</row>
    <row r="153" spans="8:43" ht="15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</row>
    <row r="154" spans="8:43" ht="15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</row>
    <row r="155" spans="8:43" ht="15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</row>
    <row r="156" spans="8:43" ht="15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</row>
    <row r="157" spans="8:43" ht="15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</row>
    <row r="158" spans="8:43" ht="15.75"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</row>
    <row r="159" spans="8:43" ht="15.75"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</row>
    <row r="160" spans="8:43" ht="15.75"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</row>
    <row r="161" spans="8:43" ht="15.75"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</row>
    <row r="162" spans="8:43" ht="15.75"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</row>
    <row r="163" spans="8:43" ht="15.75"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</row>
    <row r="164" spans="8:43" ht="15.75"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</row>
    <row r="165" spans="8:43" ht="15.75"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</row>
    <row r="166" spans="8:43" ht="15.75"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</row>
    <row r="167" spans="8:43" ht="15.75"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</row>
    <row r="168" spans="8:43" ht="15.75"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</row>
    <row r="169" spans="8:43" ht="15.75"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</row>
    <row r="170" spans="8:43" ht="15.75"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</row>
    <row r="171" spans="8:43" ht="15.75"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</row>
    <row r="172" spans="8:43" ht="15.75"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</row>
    <row r="173" spans="8:43" ht="15.75"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</row>
    <row r="174" spans="8:43" ht="15.75"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</row>
    <row r="175" spans="8:43" ht="15.75"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</row>
    <row r="176" spans="8:43" ht="15.75"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</row>
    <row r="177" spans="8:43" ht="15.75"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</row>
    <row r="178" spans="8:43" ht="15.75"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</row>
    <row r="179" spans="8:43" ht="15.75"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</row>
    <row r="180" spans="8:43" ht="15.75"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</row>
    <row r="181" spans="8:43" ht="15.75"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</row>
    <row r="182" spans="8:43" ht="15.75"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</row>
    <row r="183" spans="8:43" ht="15.75"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</row>
    <row r="184" spans="8:43" ht="15.75"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</row>
    <row r="185" spans="8:43" ht="15.75"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</row>
    <row r="186" spans="8:43" ht="15.75"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</row>
    <row r="187" spans="8:43" ht="15.75"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</row>
    <row r="188" spans="8:43" ht="15.75"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</row>
    <row r="189" spans="8:43" ht="15.75"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</row>
    <row r="190" spans="8:43" ht="15.75"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</row>
    <row r="191" spans="8:43" ht="15.75"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</row>
    <row r="192" spans="8:43" ht="15.75"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</row>
    <row r="193" spans="8:43" ht="15.75"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</row>
    <row r="194" spans="8:43" ht="15.75"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</row>
    <row r="195" spans="8:43" ht="15.75"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</row>
    <row r="196" spans="8:43" ht="15.75"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</row>
    <row r="197" spans="8:43" ht="15.75"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</row>
    <row r="198" spans="8:43" ht="15.75"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</row>
    <row r="199" spans="8:43" ht="15.75"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</row>
    <row r="200" spans="8:43" ht="15.75"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</row>
    <row r="201" spans="8:43" ht="15.75"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</row>
    <row r="202" spans="8:43" ht="15.75"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</row>
    <row r="203" spans="8:43" ht="15.75"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</row>
    <row r="204" spans="8:43" ht="15.75"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</row>
    <row r="205" spans="8:43" ht="15.75"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</row>
    <row r="206" spans="8:43" ht="15.75"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</row>
    <row r="207" spans="8:43" ht="15.75"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</row>
    <row r="208" spans="8:43" ht="15.75"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</row>
    <row r="209" spans="8:43" ht="15.75"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</row>
    <row r="210" spans="3:43" ht="15.75">
      <c r="C210" s="13" t="s">
        <v>40</v>
      </c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</row>
    <row r="211" spans="8:43" ht="15.75"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</row>
    <row r="212" spans="8:43" ht="15.75"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</row>
    <row r="213" spans="8:43" ht="15.75"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</row>
    <row r="214" spans="8:43" ht="15.75"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</row>
    <row r="215" spans="8:43" ht="15.75"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</row>
    <row r="216" spans="8:43" ht="15.75"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</row>
    <row r="217" spans="8:43" ht="15.75"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</row>
    <row r="218" spans="8:43" ht="15.75"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</row>
    <row r="219" spans="8:43" ht="15.75"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</row>
    <row r="220" spans="8:43" ht="15.75"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</row>
    <row r="221" spans="8:43" ht="15.75"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</row>
    <row r="222" spans="8:43" ht="15.75"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</row>
    <row r="223" spans="8:43" ht="15.75"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</row>
    <row r="224" spans="8:43" ht="15.75"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</row>
    <row r="225" spans="8:43" ht="15.75"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</row>
    <row r="226" spans="8:43" ht="15.75"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</row>
    <row r="227" spans="8:43" ht="15.75"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</row>
    <row r="228" spans="8:43" ht="15.75"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</row>
    <row r="229" spans="8:43" ht="15.75"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</row>
    <row r="230" spans="8:43" ht="15.75"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</row>
    <row r="231" spans="8:43" ht="15.75"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</row>
    <row r="232" spans="8:43" ht="15.75"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</row>
    <row r="233" spans="8:43" ht="15.75"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</row>
    <row r="234" spans="8:43" ht="15.75"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</row>
    <row r="235" spans="8:43" ht="15.75"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</row>
    <row r="236" spans="8:43" ht="15.75"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</row>
    <row r="237" spans="8:43" ht="15.75"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</row>
    <row r="238" spans="8:43" ht="15.75"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</row>
    <row r="239" spans="8:43" ht="15.75"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</row>
    <row r="240" spans="8:43" ht="15.75"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</row>
    <row r="241" spans="8:43" ht="15.75"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</row>
    <row r="242" spans="8:43" ht="15.75"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</row>
    <row r="243" spans="8:43" ht="15.75"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</row>
    <row r="244" spans="8:43" ht="15.75"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</row>
    <row r="245" spans="8:43" ht="15.75"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</row>
    <row r="246" spans="8:43" ht="15.75"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</row>
    <row r="247" spans="8:43" ht="15.75"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</row>
    <row r="248" spans="8:43" ht="15.75"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</row>
    <row r="249" spans="8:43" ht="15.75"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</row>
    <row r="250" spans="8:43" ht="15.75"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</row>
    <row r="251" spans="8:43" ht="15.75"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</row>
    <row r="252" spans="8:43" ht="15.75"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</row>
    <row r="253" spans="8:43" ht="15.75"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</row>
    <row r="254" spans="8:43" ht="15.75"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</row>
    <row r="255" spans="8:43" ht="15.75"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</row>
    <row r="256" spans="8:43" ht="15.75"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</row>
    <row r="257" spans="8:43" ht="15.75"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</row>
    <row r="258" spans="8:43" ht="15.75"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</row>
    <row r="259" spans="8:43" ht="15.75"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</row>
    <row r="260" spans="8:43" ht="15.75"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</row>
    <row r="261" spans="8:43" ht="15.75"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</row>
    <row r="262" spans="8:43" ht="15.75"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</row>
    <row r="263" spans="8:43" ht="15.75"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</row>
    <row r="264" spans="8:43" ht="15.75"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</row>
    <row r="265" spans="8:43" ht="15.75"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</row>
    <row r="266" spans="8:43" ht="15.75"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</row>
    <row r="267" spans="8:43" ht="15.75"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</row>
    <row r="268" spans="8:43" ht="15.75"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</row>
    <row r="269" spans="8:43" ht="15.75"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</row>
    <row r="270" spans="8:43" ht="15.75"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</row>
    <row r="271" spans="8:43" ht="15.75"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</row>
    <row r="272" spans="8:43" ht="15.75"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</row>
    <row r="273" spans="8:43" ht="15.75"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</row>
  </sheetData>
  <printOptions/>
  <pageMargins left="0.75" right="0.76" top="1.75" bottom="0" header="0.25" footer="0.5"/>
  <pageSetup horizontalDpi="600" verticalDpi="600" orientation="portrait" paperSize="9" scale="75" r:id="rId1"/>
  <headerFooter alignWithMargins="0">
    <oddFooter>&amp;R&amp;"Times New Roman,Regular"&amp;10HLPB/1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5"/>
  <sheetViews>
    <sheetView zoomScale="75" zoomScaleNormal="75" workbookViewId="0" topLeftCell="A1">
      <selection activeCell="A1" sqref="A1:IV16384"/>
    </sheetView>
  </sheetViews>
  <sheetFormatPr defaultColWidth="8.88671875" defaultRowHeight="15.75"/>
  <cols>
    <col min="1" max="1" width="7.21484375" style="76" customWidth="1"/>
    <col min="2" max="2" width="3.4453125" style="76" hidden="1" customWidth="1"/>
    <col min="3" max="3" width="3.88671875" style="76" customWidth="1"/>
    <col min="4" max="4" width="19.77734375" style="76" customWidth="1"/>
    <col min="5" max="5" width="7.21484375" style="76" customWidth="1"/>
    <col min="6" max="6" width="10.77734375" style="76" customWidth="1"/>
    <col min="7" max="7" width="6.21484375" style="76" customWidth="1"/>
    <col min="8" max="8" width="11.21484375" style="76" customWidth="1"/>
    <col min="9" max="9" width="4.21484375" style="76" hidden="1" customWidth="1"/>
    <col min="10" max="10" width="3.21484375" style="76" customWidth="1"/>
    <col min="11" max="16384" width="7.21484375" style="76" customWidth="1"/>
  </cols>
  <sheetData>
    <row r="1" spans="1:10" ht="12.7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5"/>
      <c r="B2" s="77" t="s">
        <v>64</v>
      </c>
      <c r="C2" s="78"/>
      <c r="D2" s="78"/>
      <c r="E2" s="78"/>
      <c r="F2" s="78"/>
      <c r="G2" s="78"/>
      <c r="H2" s="79"/>
      <c r="I2" s="79"/>
      <c r="J2" s="75"/>
    </row>
    <row r="3" spans="1:10" ht="12.75">
      <c r="A3" s="75"/>
      <c r="B3" s="80"/>
      <c r="C3" s="78"/>
      <c r="D3" s="78"/>
      <c r="E3" s="78"/>
      <c r="F3" s="78"/>
      <c r="G3" s="78"/>
      <c r="H3" s="79"/>
      <c r="I3" s="79"/>
      <c r="J3" s="75"/>
    </row>
    <row r="4" spans="1:10" ht="4.5" customHeight="1">
      <c r="A4" s="75"/>
      <c r="B4" s="80"/>
      <c r="C4" s="78"/>
      <c r="D4" s="78"/>
      <c r="E4" s="78"/>
      <c r="F4" s="78"/>
      <c r="G4" s="78"/>
      <c r="H4" s="79"/>
      <c r="I4" s="79"/>
      <c r="J4" s="75"/>
    </row>
    <row r="5" spans="1:10" ht="12.75">
      <c r="A5" s="75"/>
      <c r="B5" s="80"/>
      <c r="C5" s="78"/>
      <c r="D5" s="78"/>
      <c r="E5" s="78"/>
      <c r="F5" s="78"/>
      <c r="G5" s="78"/>
      <c r="H5" s="79"/>
      <c r="I5" s="79"/>
      <c r="J5" s="75"/>
    </row>
    <row r="6" spans="1:10" ht="12.75">
      <c r="A6" s="75"/>
      <c r="B6" s="80"/>
      <c r="C6" s="78"/>
      <c r="D6" s="78"/>
      <c r="E6" s="78"/>
      <c r="F6" s="78"/>
      <c r="G6" s="78"/>
      <c r="H6" s="79"/>
      <c r="I6" s="79"/>
      <c r="J6" s="75"/>
    </row>
    <row r="7" spans="1:10" ht="15.75">
      <c r="A7" s="75"/>
      <c r="B7" s="80"/>
      <c r="C7" s="147" t="s">
        <v>64</v>
      </c>
      <c r="D7" s="78"/>
      <c r="E7" s="78"/>
      <c r="F7" s="78"/>
      <c r="G7" s="78"/>
      <c r="H7" s="79"/>
      <c r="I7" s="79"/>
      <c r="J7" s="75"/>
    </row>
    <row r="8" spans="1:10" ht="12.75">
      <c r="A8" s="75"/>
      <c r="B8" s="80"/>
      <c r="C8" s="78"/>
      <c r="D8" s="78"/>
      <c r="E8" s="78"/>
      <c r="F8" s="78"/>
      <c r="G8" s="78"/>
      <c r="H8" s="79"/>
      <c r="I8" s="79"/>
      <c r="J8" s="75"/>
    </row>
    <row r="9" spans="1:10" ht="15">
      <c r="A9" s="75"/>
      <c r="C9" s="81" t="s">
        <v>65</v>
      </c>
      <c r="D9" s="82"/>
      <c r="E9" s="82"/>
      <c r="F9" s="82"/>
      <c r="G9" s="82"/>
      <c r="H9" s="82"/>
      <c r="I9" s="82"/>
      <c r="J9" s="75"/>
    </row>
    <row r="10" spans="1:10" ht="15">
      <c r="A10" s="75"/>
      <c r="B10" s="75"/>
      <c r="C10" s="82"/>
      <c r="D10" s="82"/>
      <c r="E10" s="82"/>
      <c r="F10" s="83"/>
      <c r="G10" s="83"/>
      <c r="H10" s="83"/>
      <c r="I10" s="83"/>
      <c r="J10" s="75"/>
    </row>
    <row r="11" spans="1:10" ht="15">
      <c r="A11" s="75"/>
      <c r="B11" s="75"/>
      <c r="C11" s="82"/>
      <c r="D11" s="82"/>
      <c r="E11" s="82"/>
      <c r="F11" s="84" t="s">
        <v>66</v>
      </c>
      <c r="G11" s="83"/>
      <c r="H11" s="84" t="s">
        <v>67</v>
      </c>
      <c r="I11" s="83"/>
      <c r="J11" s="75"/>
    </row>
    <row r="12" spans="1:10" ht="15">
      <c r="A12" s="75"/>
      <c r="B12" s="75"/>
      <c r="C12" s="82"/>
      <c r="D12" s="82"/>
      <c r="E12" s="82"/>
      <c r="F12" s="84" t="s">
        <v>68</v>
      </c>
      <c r="G12" s="83"/>
      <c r="H12" s="84" t="s">
        <v>69</v>
      </c>
      <c r="I12" s="83"/>
      <c r="J12" s="75"/>
    </row>
    <row r="13" spans="1:10" ht="15">
      <c r="A13" s="75"/>
      <c r="B13" s="75"/>
      <c r="C13" s="82"/>
      <c r="D13" s="82"/>
      <c r="E13" s="82" t="s">
        <v>37</v>
      </c>
      <c r="F13" s="85" t="s">
        <v>17</v>
      </c>
      <c r="G13" s="86"/>
      <c r="H13" s="85" t="s">
        <v>70</v>
      </c>
      <c r="I13" s="86"/>
      <c r="J13" s="75"/>
    </row>
    <row r="14" spans="1:11" ht="15">
      <c r="A14" s="75"/>
      <c r="B14" s="87"/>
      <c r="C14" s="82"/>
      <c r="D14" s="82"/>
      <c r="E14" s="82"/>
      <c r="F14" s="84" t="s">
        <v>20</v>
      </c>
      <c r="G14" s="83"/>
      <c r="H14" s="84" t="s">
        <v>20</v>
      </c>
      <c r="I14" s="83"/>
      <c r="J14" s="75"/>
      <c r="K14" s="75"/>
    </row>
    <row r="15" spans="1:11" ht="8.25" customHeight="1">
      <c r="A15" s="75"/>
      <c r="B15" s="87"/>
      <c r="C15" s="82"/>
      <c r="D15" s="82"/>
      <c r="E15" s="82"/>
      <c r="F15" s="82"/>
      <c r="G15" s="82"/>
      <c r="H15" s="82"/>
      <c r="I15" s="82"/>
      <c r="J15" s="75"/>
      <c r="K15" s="75"/>
    </row>
    <row r="16" spans="1:11" ht="14.25" customHeight="1">
      <c r="A16" s="75"/>
      <c r="B16" s="87">
        <v>1</v>
      </c>
      <c r="C16" s="82" t="s">
        <v>71</v>
      </c>
      <c r="D16" s="82"/>
      <c r="E16" s="82"/>
      <c r="F16" s="88">
        <f>'[3]BS6-03'!AQ6</f>
        <v>194127.891</v>
      </c>
      <c r="G16" s="89"/>
      <c r="H16" s="89">
        <v>201776</v>
      </c>
      <c r="I16" s="89"/>
      <c r="J16" s="75"/>
      <c r="K16" s="75"/>
    </row>
    <row r="17" spans="1:11" ht="14.25" customHeight="1">
      <c r="A17" s="75"/>
      <c r="B17" s="87">
        <v>2</v>
      </c>
      <c r="C17" s="82" t="s">
        <v>72</v>
      </c>
      <c r="D17" s="82"/>
      <c r="E17" s="82"/>
      <c r="F17" s="88">
        <f>'[3]BS6-03'!AQ7</f>
        <v>255030</v>
      </c>
      <c r="G17" s="89"/>
      <c r="H17" s="89">
        <v>257847</v>
      </c>
      <c r="I17" s="89"/>
      <c r="J17" s="75"/>
      <c r="K17" s="75"/>
    </row>
    <row r="18" spans="1:11" ht="14.25" customHeight="1">
      <c r="A18" s="75"/>
      <c r="B18" s="87">
        <v>3</v>
      </c>
      <c r="C18" s="90" t="s">
        <v>73</v>
      </c>
      <c r="D18" s="82"/>
      <c r="E18" s="82"/>
      <c r="F18" s="91">
        <f>'[3]BS6-03'!AQ8</f>
        <v>177951</v>
      </c>
      <c r="G18" s="92"/>
      <c r="H18" s="89">
        <v>202676</v>
      </c>
      <c r="I18" s="89"/>
      <c r="J18" s="75"/>
      <c r="K18" s="75"/>
    </row>
    <row r="19" spans="1:11" ht="14.25" customHeight="1">
      <c r="A19" s="75"/>
      <c r="B19" s="87">
        <v>4</v>
      </c>
      <c r="C19" s="90" t="s">
        <v>74</v>
      </c>
      <c r="D19" s="82"/>
      <c r="E19" s="82"/>
      <c r="F19" s="88">
        <f>'[3]BS6-03'!AQ11</f>
        <v>1220.95</v>
      </c>
      <c r="G19" s="89"/>
      <c r="H19" s="89">
        <v>1212</v>
      </c>
      <c r="I19" s="89"/>
      <c r="J19" s="75"/>
      <c r="K19" s="75"/>
    </row>
    <row r="20" spans="1:11" ht="14.25" customHeight="1">
      <c r="A20" s="75"/>
      <c r="B20" s="87">
        <v>5</v>
      </c>
      <c r="C20" s="90" t="s">
        <v>75</v>
      </c>
      <c r="D20" s="82"/>
      <c r="E20" s="82"/>
      <c r="F20" s="88">
        <f>'[3]BS6-03'!AQ13</f>
        <v>387986.4805026374</v>
      </c>
      <c r="G20" s="89"/>
      <c r="H20" s="89">
        <v>365446</v>
      </c>
      <c r="I20" s="89"/>
      <c r="J20" s="75"/>
      <c r="K20" s="75"/>
    </row>
    <row r="21" spans="1:11" ht="14.25" customHeight="1">
      <c r="A21" s="75"/>
      <c r="B21" s="87">
        <v>6</v>
      </c>
      <c r="C21" s="93" t="s">
        <v>76</v>
      </c>
      <c r="D21" s="82"/>
      <c r="E21" s="82"/>
      <c r="F21" s="88">
        <f>'[6]BS-3-03'!AQ12</f>
        <v>0</v>
      </c>
      <c r="G21" s="89"/>
      <c r="H21" s="89">
        <v>34733</v>
      </c>
      <c r="I21" s="89"/>
      <c r="J21" s="75"/>
      <c r="K21" s="75"/>
    </row>
    <row r="22" spans="1:11" ht="6" customHeight="1">
      <c r="A22" s="75"/>
      <c r="B22" s="87"/>
      <c r="C22" s="93"/>
      <c r="D22" s="82"/>
      <c r="E22" s="82"/>
      <c r="F22" s="88"/>
      <c r="G22" s="89"/>
      <c r="H22" s="89"/>
      <c r="I22" s="89"/>
      <c r="J22" s="75"/>
      <c r="K22" s="75"/>
    </row>
    <row r="23" spans="1:14" ht="12.75" customHeight="1">
      <c r="A23" s="75"/>
      <c r="B23" s="87">
        <v>7</v>
      </c>
      <c r="C23" s="82" t="s">
        <v>77</v>
      </c>
      <c r="D23" s="82"/>
      <c r="E23" s="82"/>
      <c r="F23" s="82"/>
      <c r="G23" s="82"/>
      <c r="H23" s="75"/>
      <c r="I23" s="75"/>
      <c r="J23" s="75"/>
      <c r="K23" s="75"/>
      <c r="L23" s="75"/>
      <c r="M23" s="75"/>
      <c r="N23" s="75"/>
    </row>
    <row r="24" spans="1:11" ht="14.25" customHeight="1">
      <c r="A24" s="75"/>
      <c r="B24" s="87"/>
      <c r="C24" s="94"/>
      <c r="D24" s="95" t="s">
        <v>78</v>
      </c>
      <c r="E24" s="82"/>
      <c r="F24" s="96">
        <f>'[3]BS6-03'!AQ15</f>
        <v>111864</v>
      </c>
      <c r="G24" s="96"/>
      <c r="H24" s="96">
        <v>120693</v>
      </c>
      <c r="I24" s="96"/>
      <c r="J24" s="75"/>
      <c r="K24" s="75"/>
    </row>
    <row r="25" spans="1:11" ht="14.25" customHeight="1">
      <c r="A25" s="75"/>
      <c r="B25" s="87"/>
      <c r="C25" s="94"/>
      <c r="D25" s="95" t="s">
        <v>79</v>
      </c>
      <c r="E25" s="82"/>
      <c r="F25" s="96">
        <f>'[3]BS6-03'!AQ19</f>
        <v>43</v>
      </c>
      <c r="G25" s="96"/>
      <c r="H25" s="96">
        <v>1449</v>
      </c>
      <c r="I25" s="96"/>
      <c r="J25" s="75"/>
      <c r="K25" s="75"/>
    </row>
    <row r="26" spans="1:11" ht="14.25" customHeight="1">
      <c r="A26" s="75"/>
      <c r="B26" s="87"/>
      <c r="C26" s="94"/>
      <c r="D26" s="97" t="s">
        <v>80</v>
      </c>
      <c r="E26" s="82"/>
      <c r="F26" s="98">
        <f>'[3]BS6-03'!AQ17+'[3]BS6-03'!AQ16</f>
        <v>9792.72</v>
      </c>
      <c r="G26" s="98"/>
      <c r="H26" s="98">
        <v>12943</v>
      </c>
      <c r="I26" s="98"/>
      <c r="J26" s="75"/>
      <c r="K26" s="75"/>
    </row>
    <row r="27" spans="1:11" ht="14.25" customHeight="1">
      <c r="A27" s="75"/>
      <c r="B27" s="87"/>
      <c r="C27" s="94"/>
      <c r="D27" s="99" t="s">
        <v>81</v>
      </c>
      <c r="E27" s="82"/>
      <c r="F27" s="96">
        <f>'[3]BS6-03'!AQ18</f>
        <v>32613.202</v>
      </c>
      <c r="G27" s="96"/>
      <c r="H27" s="96">
        <v>11388</v>
      </c>
      <c r="I27" s="96"/>
      <c r="J27" s="75"/>
      <c r="K27" s="75"/>
    </row>
    <row r="28" spans="1:11" ht="14.25" customHeight="1">
      <c r="A28" s="75"/>
      <c r="B28" s="87"/>
      <c r="C28" s="94"/>
      <c r="D28" s="100" t="s">
        <v>82</v>
      </c>
      <c r="E28" s="82"/>
      <c r="F28" s="96">
        <f>+'[3]BS6-03'!AQ20+'[3]BS6-03'!AQ24+'[3]BS6-03'!AQ25+'[3]BS6-03'!AQ22</f>
        <v>84878.6</v>
      </c>
      <c r="G28" s="96"/>
      <c r="H28" s="96">
        <v>156017</v>
      </c>
      <c r="I28" s="96"/>
      <c r="J28" s="75"/>
      <c r="K28" s="75"/>
    </row>
    <row r="29" spans="1:11" ht="14.25" customHeight="1">
      <c r="A29" s="75"/>
      <c r="B29" s="87"/>
      <c r="C29" s="94"/>
      <c r="D29" s="101" t="s">
        <v>83</v>
      </c>
      <c r="E29" s="82"/>
      <c r="F29" s="96">
        <f>-'[3]BS6-03'!AQ44+F36</f>
        <v>11414</v>
      </c>
      <c r="G29" s="96"/>
      <c r="H29" s="96">
        <v>11781</v>
      </c>
      <c r="I29" s="96"/>
      <c r="J29" s="75"/>
      <c r="K29" s="75"/>
    </row>
    <row r="30" spans="1:11" ht="14.25" customHeight="1">
      <c r="A30" s="75"/>
      <c r="B30" s="87"/>
      <c r="C30" s="94"/>
      <c r="D30" s="101" t="s">
        <v>84</v>
      </c>
      <c r="E30" s="82"/>
      <c r="F30" s="96">
        <f>'[3]BS6-03'!AQ26+'[3]BS6-03'!AQ27</f>
        <v>7005</v>
      </c>
      <c r="G30" s="96"/>
      <c r="H30" s="96">
        <v>23233</v>
      </c>
      <c r="I30" s="96"/>
      <c r="J30" s="75"/>
      <c r="K30" s="75"/>
    </row>
    <row r="31" spans="1:11" ht="16.5" customHeight="1">
      <c r="A31" s="75"/>
      <c r="B31" s="87"/>
      <c r="C31" s="94"/>
      <c r="D31" s="102"/>
      <c r="E31" s="82"/>
      <c r="F31" s="103">
        <f>SUM(F24:F30)</f>
        <v>257610.522</v>
      </c>
      <c r="G31" s="103"/>
      <c r="H31" s="103">
        <f>SUM(H24:H30)</f>
        <v>337504</v>
      </c>
      <c r="I31" s="92"/>
      <c r="J31" s="75"/>
      <c r="K31" s="75"/>
    </row>
    <row r="32" spans="1:11" ht="12.75" customHeight="1">
      <c r="A32" s="75"/>
      <c r="B32" s="87">
        <v>8</v>
      </c>
      <c r="C32" s="82" t="s">
        <v>85</v>
      </c>
      <c r="D32" s="82"/>
      <c r="E32" s="82"/>
      <c r="F32" s="82"/>
      <c r="G32" s="82"/>
      <c r="H32" s="82"/>
      <c r="I32" s="82"/>
      <c r="J32" s="75"/>
      <c r="K32" s="75"/>
    </row>
    <row r="33" spans="1:11" ht="14.25" customHeight="1">
      <c r="A33" s="75"/>
      <c r="B33" s="87"/>
      <c r="C33" s="82"/>
      <c r="D33" s="100" t="s">
        <v>86</v>
      </c>
      <c r="E33" s="82"/>
      <c r="F33" s="96">
        <f>'[3]BS6-03'!AQ31+'[3]BS6-03'!AQ34+'[3]BS6-03'!AQ35+'[3]BS6-03'!AQ39</f>
        <v>52459.7</v>
      </c>
      <c r="G33" s="96"/>
      <c r="H33" s="96">
        <v>90521</v>
      </c>
      <c r="I33" s="96"/>
      <c r="J33" s="75"/>
      <c r="K33" s="75"/>
    </row>
    <row r="34" spans="1:11" ht="14.25" customHeight="1">
      <c r="A34" s="75"/>
      <c r="B34" s="87"/>
      <c r="C34" s="82"/>
      <c r="D34" s="101" t="s">
        <v>87</v>
      </c>
      <c r="E34" s="82"/>
      <c r="F34" s="96">
        <f>'[3]BS6-03'!AQ32</f>
        <v>166</v>
      </c>
      <c r="G34" s="96"/>
      <c r="H34" s="96">
        <v>14921</v>
      </c>
      <c r="I34" s="96"/>
      <c r="J34" s="75"/>
      <c r="K34" s="75"/>
    </row>
    <row r="35" spans="1:11" ht="14.25" customHeight="1">
      <c r="A35" s="75"/>
      <c r="B35" s="87"/>
      <c r="C35" s="82"/>
      <c r="D35" s="97" t="s">
        <v>88</v>
      </c>
      <c r="E35" s="82"/>
      <c r="F35" s="96">
        <f>'[3]BS6-03'!AQ41+'[3]BS6-03'!AQ42</f>
        <v>256057</v>
      </c>
      <c r="G35" s="96"/>
      <c r="H35" s="96">
        <v>153202</v>
      </c>
      <c r="I35" s="96"/>
      <c r="J35" s="75"/>
      <c r="K35" s="75"/>
    </row>
    <row r="36" spans="1:11" ht="14.25" customHeight="1">
      <c r="A36" s="75"/>
      <c r="B36" s="87"/>
      <c r="C36" s="82"/>
      <c r="D36" s="97" t="s">
        <v>34</v>
      </c>
      <c r="E36" s="82"/>
      <c r="F36" s="96">
        <v>209</v>
      </c>
      <c r="G36" s="96"/>
      <c r="H36" s="96">
        <v>5126</v>
      </c>
      <c r="I36" s="96"/>
      <c r="J36" s="75"/>
      <c r="K36" s="75"/>
    </row>
    <row r="37" spans="1:11" ht="16.5" customHeight="1">
      <c r="A37" s="75"/>
      <c r="B37" s="87"/>
      <c r="C37" s="82"/>
      <c r="D37" s="104"/>
      <c r="E37" s="82"/>
      <c r="F37" s="103">
        <f>SUM(F33:F36)</f>
        <v>308891.7</v>
      </c>
      <c r="G37" s="103"/>
      <c r="H37" s="103">
        <f>SUM(H33:H36)</f>
        <v>263770</v>
      </c>
      <c r="I37" s="92"/>
      <c r="J37" s="75"/>
      <c r="K37" s="75"/>
    </row>
    <row r="38" spans="1:11" ht="14.25" customHeight="1">
      <c r="A38" s="75"/>
      <c r="B38" s="87">
        <v>9</v>
      </c>
      <c r="C38" s="90" t="s">
        <v>89</v>
      </c>
      <c r="D38" s="82"/>
      <c r="E38" s="82"/>
      <c r="F38" s="92">
        <f>+F31-F37</f>
        <v>-51281.178000000014</v>
      </c>
      <c r="G38" s="92"/>
      <c r="H38" s="92">
        <f>+H31-H37</f>
        <v>73734</v>
      </c>
      <c r="I38" s="92"/>
      <c r="J38" s="75"/>
      <c r="K38" s="75"/>
    </row>
    <row r="39" spans="1:11" ht="3.75" customHeight="1">
      <c r="A39" s="75"/>
      <c r="B39" s="87"/>
      <c r="C39" s="90"/>
      <c r="D39" s="82"/>
      <c r="E39" s="82"/>
      <c r="F39" s="92"/>
      <c r="G39" s="92"/>
      <c r="H39" s="92"/>
      <c r="I39" s="92"/>
      <c r="J39" s="75"/>
      <c r="K39" s="75"/>
    </row>
    <row r="40" spans="1:11" ht="16.5" customHeight="1" thickBot="1">
      <c r="A40" s="75"/>
      <c r="B40" s="87"/>
      <c r="C40" s="105"/>
      <c r="D40" s="82"/>
      <c r="E40" s="82"/>
      <c r="F40" s="106">
        <f>F38+F16+F17+F18+F19+F20+F21</f>
        <v>965035.1435026373</v>
      </c>
      <c r="G40" s="106"/>
      <c r="H40" s="106">
        <f>H38+H16+H17+H18+H19+H20+H21</f>
        <v>1137424</v>
      </c>
      <c r="I40" s="92"/>
      <c r="J40" s="75"/>
      <c r="K40" s="75"/>
    </row>
    <row r="41" spans="1:11" ht="7.5" customHeight="1" thickTop="1">
      <c r="A41" s="75"/>
      <c r="B41" s="87">
        <v>10</v>
      </c>
      <c r="C41" s="107"/>
      <c r="D41" s="82"/>
      <c r="E41" s="82"/>
      <c r="F41" s="82"/>
      <c r="G41" s="82"/>
      <c r="H41" s="82"/>
      <c r="I41" s="82"/>
      <c r="J41" s="75"/>
      <c r="K41" s="75"/>
    </row>
    <row r="42" spans="1:11" ht="14.25" customHeight="1">
      <c r="A42" s="75"/>
      <c r="B42" s="87"/>
      <c r="C42" s="82" t="s">
        <v>90</v>
      </c>
      <c r="D42" s="82"/>
      <c r="E42" s="82"/>
      <c r="F42" s="98">
        <f>'[3]BS6-03'!AQ52</f>
        <v>350228.632</v>
      </c>
      <c r="G42" s="98"/>
      <c r="H42" s="98">
        <f>'[6]BS-3-03'!AS47</f>
        <v>350229</v>
      </c>
      <c r="I42" s="98"/>
      <c r="J42" s="75"/>
      <c r="K42" s="75"/>
    </row>
    <row r="43" spans="1:11" ht="14.25" customHeight="1">
      <c r="A43" s="75"/>
      <c r="B43" s="87"/>
      <c r="C43" s="82" t="s">
        <v>91</v>
      </c>
      <c r="D43" s="82"/>
      <c r="E43" s="82"/>
      <c r="F43" s="108">
        <f>'[3]BS6-03'!AQ53+'[3]BS6-03'!AQ56+'[3]BS6-03'!AQ59+'[3]BS6-03'!AQ60+'[3]BS6-03'!AQ61+'[3]BS6-03'!AQ63-2</f>
        <v>363608.10350263736</v>
      </c>
      <c r="G43" s="108"/>
      <c r="H43" s="108">
        <f>'[6]BS-3-03'!AS48+'[6]BS-3-03'!AS51+'[6]BS-3-03'!AS58+'[6]BS-3-03'!AS59</f>
        <v>362731</v>
      </c>
      <c r="I43" s="98"/>
      <c r="J43" s="75"/>
      <c r="K43" s="75"/>
    </row>
    <row r="44" spans="1:11" ht="3.75" customHeight="1">
      <c r="A44" s="75"/>
      <c r="B44" s="87"/>
      <c r="C44" s="82"/>
      <c r="D44" s="82"/>
      <c r="E44" s="82"/>
      <c r="F44" s="98"/>
      <c r="G44" s="98"/>
      <c r="H44" s="98"/>
      <c r="I44" s="98"/>
      <c r="J44" s="75"/>
      <c r="K44" s="75"/>
    </row>
    <row r="45" spans="1:11" ht="14.25" customHeight="1">
      <c r="A45" s="75"/>
      <c r="B45" s="87"/>
      <c r="C45" s="82" t="s">
        <v>92</v>
      </c>
      <c r="D45" s="102"/>
      <c r="E45" s="82"/>
      <c r="F45" s="92">
        <f>SUM(F42:F43)</f>
        <v>713836.7355026373</v>
      </c>
      <c r="G45" s="92"/>
      <c r="H45" s="92">
        <f>SUM(H42:H43)</f>
        <v>712960</v>
      </c>
      <c r="I45" s="92"/>
      <c r="J45" s="75"/>
      <c r="K45" s="75"/>
    </row>
    <row r="46" spans="1:11" ht="14.25" customHeight="1">
      <c r="A46" s="75"/>
      <c r="B46" s="87">
        <v>11</v>
      </c>
      <c r="C46" s="82" t="s">
        <v>36</v>
      </c>
      <c r="D46" s="82"/>
      <c r="E46" s="82" t="s">
        <v>37</v>
      </c>
      <c r="F46" s="89">
        <f>'[3]BS6-03'!AQ65</f>
        <v>51574.519</v>
      </c>
      <c r="G46" s="89"/>
      <c r="H46" s="89">
        <v>55571</v>
      </c>
      <c r="I46" s="89"/>
      <c r="J46" s="75"/>
      <c r="K46" s="75"/>
    </row>
    <row r="47" spans="1:11" ht="14.25" customHeight="1">
      <c r="A47" s="75"/>
      <c r="B47" s="87"/>
      <c r="C47" s="82" t="s">
        <v>93</v>
      </c>
      <c r="D47" s="82"/>
      <c r="E47" s="82"/>
      <c r="F47" s="89"/>
      <c r="G47" s="89"/>
      <c r="H47" s="89"/>
      <c r="I47" s="89"/>
      <c r="J47" s="75"/>
      <c r="K47" s="75"/>
    </row>
    <row r="48" spans="1:11" ht="14.25" customHeight="1">
      <c r="A48" s="75"/>
      <c r="B48" s="87">
        <v>13</v>
      </c>
      <c r="C48" s="109"/>
      <c r="D48" s="82" t="s">
        <v>94</v>
      </c>
      <c r="E48" s="82"/>
      <c r="F48" s="96">
        <f>'[3]BS6-03'!AQ68</f>
        <v>191000</v>
      </c>
      <c r="G48" s="89"/>
      <c r="H48" s="96">
        <v>354500</v>
      </c>
      <c r="I48" s="89"/>
      <c r="J48" s="75"/>
      <c r="K48" s="75"/>
    </row>
    <row r="49" spans="1:11" ht="14.25" customHeight="1">
      <c r="A49" s="75"/>
      <c r="B49" s="87">
        <v>14</v>
      </c>
      <c r="C49" s="109"/>
      <c r="D49" s="82" t="s">
        <v>95</v>
      </c>
      <c r="E49" s="82"/>
      <c r="F49" s="98">
        <f>'[3]BS6-03'!AQ71+'[3]BS6-03'!AQ72+1</f>
        <v>8623.07</v>
      </c>
      <c r="G49" s="92"/>
      <c r="H49" s="98">
        <f>1361+13032</f>
        <v>14393</v>
      </c>
      <c r="I49" s="92"/>
      <c r="J49" s="75"/>
      <c r="K49" s="75"/>
    </row>
    <row r="50" spans="1:11" ht="3.75" customHeight="1">
      <c r="A50" s="75"/>
      <c r="B50" s="87"/>
      <c r="C50" s="107"/>
      <c r="D50" s="82"/>
      <c r="E50" s="82"/>
      <c r="F50" s="92"/>
      <c r="G50" s="92"/>
      <c r="H50" s="92"/>
      <c r="I50" s="92"/>
      <c r="J50" s="75"/>
      <c r="K50" s="75"/>
    </row>
    <row r="51" spans="1:11" ht="16.5" customHeight="1" thickBot="1">
      <c r="A51" s="75"/>
      <c r="B51" s="87"/>
      <c r="C51" s="107"/>
      <c r="D51" s="82"/>
      <c r="E51" s="82"/>
      <c r="F51" s="106">
        <f>SUM(F45:F50)+1</f>
        <v>965035.3245026373</v>
      </c>
      <c r="G51" s="106"/>
      <c r="H51" s="106">
        <f>SUM(H45:H50)</f>
        <v>1137424</v>
      </c>
      <c r="I51" s="92"/>
      <c r="J51" s="75"/>
      <c r="K51" s="75"/>
    </row>
    <row r="52" spans="1:11" ht="8.25" customHeight="1" thickTop="1">
      <c r="A52" s="75"/>
      <c r="B52" s="87"/>
      <c r="C52" s="107"/>
      <c r="D52" s="82"/>
      <c r="E52" s="82"/>
      <c r="F52" s="98"/>
      <c r="G52" s="98"/>
      <c r="H52" s="98"/>
      <c r="I52" s="92"/>
      <c r="J52" s="75"/>
      <c r="K52" s="75"/>
    </row>
    <row r="53" spans="1:11" ht="14.25" customHeight="1">
      <c r="A53" s="75"/>
      <c r="B53" s="87">
        <v>15</v>
      </c>
      <c r="C53" s="90" t="s">
        <v>96</v>
      </c>
      <c r="D53" s="82"/>
      <c r="E53" s="82"/>
      <c r="F53" s="110">
        <f>+F45/700458.418</f>
        <v>1.0190993742938177</v>
      </c>
      <c r="G53" s="92"/>
      <c r="H53" s="110">
        <f>+H45/700458.418</f>
        <v>1.0178477146947502</v>
      </c>
      <c r="I53" s="92"/>
      <c r="J53" s="75"/>
      <c r="K53" s="75"/>
    </row>
    <row r="54" spans="1:11" ht="3" customHeight="1">
      <c r="A54" s="75"/>
      <c r="B54" s="75"/>
      <c r="C54" s="82"/>
      <c r="D54" s="82"/>
      <c r="E54" s="82"/>
      <c r="F54" s="111"/>
      <c r="G54" s="92"/>
      <c r="H54" s="82"/>
      <c r="I54" s="82"/>
      <c r="J54" s="75"/>
      <c r="K54" s="75"/>
    </row>
    <row r="55" spans="1:11" ht="12.75">
      <c r="A55" s="75"/>
      <c r="B55" s="75"/>
      <c r="C55" s="75"/>
      <c r="D55" s="75"/>
      <c r="E55" s="75"/>
      <c r="F55" s="112"/>
      <c r="G55" s="112"/>
      <c r="H55" s="112"/>
      <c r="I55" s="112"/>
      <c r="J55" s="75"/>
      <c r="K55" s="75"/>
    </row>
    <row r="56" spans="1:11" ht="12.75">
      <c r="A56" s="75"/>
      <c r="B56" s="75"/>
      <c r="C56" s="75"/>
      <c r="D56" s="75"/>
      <c r="E56" s="75"/>
      <c r="F56" s="112"/>
      <c r="G56" s="112"/>
      <c r="H56" s="112"/>
      <c r="I56" s="112"/>
      <c r="J56" s="75"/>
      <c r="K56" s="75"/>
    </row>
    <row r="57" spans="1:10" ht="12.75">
      <c r="A57" s="75"/>
      <c r="B57" s="75"/>
      <c r="C57" s="75"/>
      <c r="D57" s="75"/>
      <c r="E57" s="75"/>
      <c r="F57" s="75"/>
      <c r="G57" s="75"/>
      <c r="H57" s="75"/>
      <c r="I57" s="75"/>
      <c r="J57" s="75"/>
    </row>
    <row r="58" spans="1:10" ht="12.75">
      <c r="A58" s="75"/>
      <c r="B58" s="75"/>
      <c r="C58" s="75"/>
      <c r="D58" s="75"/>
      <c r="E58" s="75"/>
      <c r="F58" s="75"/>
      <c r="G58" s="75"/>
      <c r="H58" s="75"/>
      <c r="I58" s="75"/>
      <c r="J58" s="75"/>
    </row>
    <row r="59" spans="1:10" ht="12.75">
      <c r="A59" s="75"/>
      <c r="B59" s="75"/>
      <c r="C59" s="75"/>
      <c r="D59" s="75"/>
      <c r="E59" s="75"/>
      <c r="F59" s="75"/>
      <c r="G59" s="75"/>
      <c r="H59" s="75"/>
      <c r="I59" s="75"/>
      <c r="J59" s="75"/>
    </row>
    <row r="60" spans="1:10" ht="12.75">
      <c r="A60" s="75"/>
      <c r="B60" s="75"/>
      <c r="C60" s="75"/>
      <c r="D60" s="75"/>
      <c r="E60" s="75"/>
      <c r="F60" s="75"/>
      <c r="G60" s="75"/>
      <c r="H60" s="75"/>
      <c r="I60" s="75"/>
      <c r="J60" s="75"/>
    </row>
    <row r="61" spans="1:10" ht="12.75">
      <c r="A61" s="75"/>
      <c r="B61" s="75"/>
      <c r="C61" s="75"/>
      <c r="D61" s="75"/>
      <c r="E61" s="75"/>
      <c r="F61" s="75"/>
      <c r="G61" s="75"/>
      <c r="H61" s="75"/>
      <c r="I61" s="75"/>
      <c r="J61" s="75"/>
    </row>
    <row r="62" spans="1:10" ht="12.75">
      <c r="A62" s="75"/>
      <c r="B62" s="75"/>
      <c r="C62" s="75"/>
      <c r="D62" s="75"/>
      <c r="E62" s="75"/>
      <c r="F62" s="75"/>
      <c r="G62" s="75"/>
      <c r="H62" s="75"/>
      <c r="I62" s="75"/>
      <c r="J62" s="75"/>
    </row>
    <row r="63" spans="1:10" ht="12.75">
      <c r="A63" s="75"/>
      <c r="B63" s="75"/>
      <c r="C63" s="75"/>
      <c r="D63" s="75"/>
      <c r="E63" s="75"/>
      <c r="F63" s="75"/>
      <c r="G63" s="75"/>
      <c r="H63" s="75"/>
      <c r="I63" s="75"/>
      <c r="J63" s="75"/>
    </row>
    <row r="64" spans="1:10" ht="12.75">
      <c r="A64" s="75"/>
      <c r="B64" s="75"/>
      <c r="C64" s="75"/>
      <c r="D64" s="75"/>
      <c r="E64" s="75"/>
      <c r="F64" s="75"/>
      <c r="G64" s="75"/>
      <c r="H64" s="75"/>
      <c r="I64" s="75"/>
      <c r="J64" s="75"/>
    </row>
    <row r="65" spans="1:10" ht="12.75">
      <c r="A65" s="75"/>
      <c r="B65" s="75"/>
      <c r="C65" s="75"/>
      <c r="D65" s="75"/>
      <c r="E65" s="75"/>
      <c r="F65" s="75"/>
      <c r="G65" s="75"/>
      <c r="H65" s="75"/>
      <c r="I65" s="75"/>
      <c r="J65" s="75"/>
    </row>
    <row r="66" spans="1:10" ht="12.75">
      <c r="A66" s="75"/>
      <c r="B66" s="75"/>
      <c r="C66" s="75"/>
      <c r="D66" s="75"/>
      <c r="E66" s="75"/>
      <c r="F66" s="75"/>
      <c r="G66" s="75"/>
      <c r="H66" s="75"/>
      <c r="I66" s="75"/>
      <c r="J66" s="75"/>
    </row>
    <row r="67" spans="1:10" ht="12.75">
      <c r="A67" s="75"/>
      <c r="B67" s="75"/>
      <c r="C67" s="75"/>
      <c r="D67" s="75"/>
      <c r="E67" s="75"/>
      <c r="F67" s="75"/>
      <c r="G67" s="75"/>
      <c r="H67" s="75"/>
      <c r="I67" s="75"/>
      <c r="J67" s="75"/>
    </row>
    <row r="68" spans="1:10" ht="12.75">
      <c r="A68" s="75"/>
      <c r="B68" s="75"/>
      <c r="C68" s="75"/>
      <c r="D68" s="75"/>
      <c r="E68" s="75"/>
      <c r="F68" s="75"/>
      <c r="G68" s="75"/>
      <c r="H68" s="75"/>
      <c r="I68" s="75"/>
      <c r="J68" s="75"/>
    </row>
    <row r="69" spans="1:10" ht="12.75">
      <c r="A69" s="75"/>
      <c r="B69" s="75"/>
      <c r="C69" s="75"/>
      <c r="D69" s="75"/>
      <c r="E69" s="75"/>
      <c r="F69" s="75"/>
      <c r="G69" s="75"/>
      <c r="H69" s="75"/>
      <c r="I69" s="75"/>
      <c r="J69" s="75"/>
    </row>
    <row r="70" spans="1:10" ht="12.75">
      <c r="A70" s="75"/>
      <c r="B70" s="75"/>
      <c r="C70" s="75"/>
      <c r="D70" s="75"/>
      <c r="E70" s="75"/>
      <c r="F70" s="75"/>
      <c r="G70" s="75"/>
      <c r="H70" s="75"/>
      <c r="I70" s="75"/>
      <c r="J70" s="75"/>
    </row>
    <row r="71" spans="1:10" ht="12.75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 spans="1:10" ht="12.75">
      <c r="A72" s="75"/>
      <c r="B72" s="75"/>
      <c r="C72" s="75"/>
      <c r="D72" s="75"/>
      <c r="E72" s="75"/>
      <c r="F72" s="75"/>
      <c r="G72" s="75"/>
      <c r="H72" s="75"/>
      <c r="I72" s="75"/>
      <c r="J72" s="75"/>
    </row>
    <row r="73" spans="1:10" ht="12.75">
      <c r="A73" s="75"/>
      <c r="B73" s="75"/>
      <c r="C73" s="75"/>
      <c r="D73" s="75"/>
      <c r="E73" s="75"/>
      <c r="F73" s="75"/>
      <c r="G73" s="75"/>
      <c r="H73" s="75"/>
      <c r="I73" s="75"/>
      <c r="J73" s="75"/>
    </row>
    <row r="74" spans="1:10" ht="12.75">
      <c r="A74" s="75"/>
      <c r="B74" s="75"/>
      <c r="C74" s="75"/>
      <c r="D74" s="75"/>
      <c r="E74" s="75"/>
      <c r="F74" s="75"/>
      <c r="G74" s="75"/>
      <c r="H74" s="75"/>
      <c r="I74" s="75"/>
      <c r="J74" s="75"/>
    </row>
    <row r="75" spans="1:10" ht="12.75">
      <c r="A75" s="75"/>
      <c r="B75" s="75"/>
      <c r="C75" s="75"/>
      <c r="D75" s="75"/>
      <c r="E75" s="75"/>
      <c r="F75" s="75"/>
      <c r="G75" s="75"/>
      <c r="H75" s="75"/>
      <c r="I75" s="75"/>
      <c r="J75" s="75"/>
    </row>
    <row r="76" spans="1:10" ht="12.75">
      <c r="A76" s="75"/>
      <c r="B76" s="75"/>
      <c r="C76" s="75"/>
      <c r="D76" s="75"/>
      <c r="E76" s="75"/>
      <c r="F76" s="75"/>
      <c r="G76" s="75"/>
      <c r="H76" s="75"/>
      <c r="I76" s="75"/>
      <c r="J76" s="75"/>
    </row>
    <row r="77" spans="1:10" ht="12.75">
      <c r="A77" s="75"/>
      <c r="B77" s="75"/>
      <c r="C77" s="75"/>
      <c r="D77" s="75"/>
      <c r="E77" s="75"/>
      <c r="F77" s="75"/>
      <c r="G77" s="75"/>
      <c r="H77" s="75"/>
      <c r="I77" s="75"/>
      <c r="J77" s="75"/>
    </row>
    <row r="78" spans="1:10" ht="12.75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80" spans="10:42" ht="15.75"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</row>
    <row r="81" spans="10:42" ht="15.75"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</row>
    <row r="82" spans="10:42" ht="15.75"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</row>
    <row r="83" spans="10:42" ht="15.75"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</row>
    <row r="84" spans="10:42" ht="15.75"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</row>
    <row r="85" spans="10:42" ht="15.75"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</row>
    <row r="86" spans="10:42" ht="15.75"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</row>
    <row r="87" spans="10:42" ht="15.75"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</row>
    <row r="88" spans="10:42" ht="15.75"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</row>
    <row r="89" spans="10:42" ht="15.75"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</row>
    <row r="90" spans="10:42" ht="15.75"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</row>
    <row r="91" spans="10:42" ht="15.75"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</row>
    <row r="92" spans="10:42" ht="15.75"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</row>
    <row r="93" spans="10:42" ht="15.75"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</row>
    <row r="94" spans="10:42" ht="15.75"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</row>
    <row r="95" spans="10:42" ht="15.75"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</row>
    <row r="96" spans="10:42" ht="15.75"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</row>
    <row r="97" spans="10:42" ht="15.75"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</row>
    <row r="98" ht="15.75">
      <c r="E98" s="69"/>
    </row>
    <row r="99" ht="15.75">
      <c r="E99" s="69"/>
    </row>
    <row r="100" ht="15.75">
      <c r="E100" s="69"/>
    </row>
    <row r="101" ht="15.75">
      <c r="E101" s="69"/>
    </row>
    <row r="102" ht="15.75">
      <c r="E102" s="69"/>
    </row>
    <row r="103" ht="15.75">
      <c r="E103" s="69"/>
    </row>
    <row r="104" ht="15.75">
      <c r="E104" s="69"/>
    </row>
    <row r="105" ht="15.75">
      <c r="E105" s="69"/>
    </row>
    <row r="106" ht="15.75">
      <c r="E106" s="69"/>
    </row>
    <row r="107" ht="15.75">
      <c r="E107" s="69"/>
    </row>
    <row r="108" ht="15.75">
      <c r="E108" s="69"/>
    </row>
    <row r="109" ht="15.75">
      <c r="E109" s="69"/>
    </row>
    <row r="110" ht="15.75">
      <c r="E110" s="69"/>
    </row>
    <row r="111" ht="15.75">
      <c r="E111" s="69"/>
    </row>
    <row r="112" ht="15.75">
      <c r="E112" s="69"/>
    </row>
    <row r="113" ht="15.75">
      <c r="E113" s="69"/>
    </row>
    <row r="114" ht="15.75">
      <c r="E114" s="69"/>
    </row>
    <row r="115" ht="15.75">
      <c r="E115" s="69"/>
    </row>
    <row r="116" ht="15.75">
      <c r="E116" s="69"/>
    </row>
    <row r="117" ht="15.75">
      <c r="E117" s="69"/>
    </row>
    <row r="118" ht="15.75">
      <c r="E118" s="69"/>
    </row>
    <row r="119" ht="15.75">
      <c r="E119" s="69"/>
    </row>
    <row r="120" ht="15.75">
      <c r="E120" s="69"/>
    </row>
    <row r="121" ht="15.75">
      <c r="E121" s="69"/>
    </row>
    <row r="122" ht="15.75">
      <c r="E122" s="69"/>
    </row>
    <row r="123" ht="15.75">
      <c r="E123" s="69"/>
    </row>
    <row r="124" ht="15.75">
      <c r="E124" s="69"/>
    </row>
    <row r="125" ht="15.75">
      <c r="E125" s="69"/>
    </row>
    <row r="126" ht="15.75">
      <c r="E126" s="69"/>
    </row>
    <row r="127" ht="15.75">
      <c r="E127" s="69"/>
    </row>
    <row r="128" ht="15.75">
      <c r="E128" s="69"/>
    </row>
    <row r="129" ht="15.75">
      <c r="E129" s="69"/>
    </row>
    <row r="130" ht="15.75">
      <c r="E130" s="69"/>
    </row>
    <row r="131" ht="15.75">
      <c r="E131" s="69"/>
    </row>
    <row r="132" ht="15.75">
      <c r="E132" s="69"/>
    </row>
    <row r="133" ht="15.75">
      <c r="E133" s="69"/>
    </row>
    <row r="134" ht="15.75">
      <c r="E134" s="69"/>
    </row>
    <row r="135" ht="15.75">
      <c r="E135" s="69"/>
    </row>
    <row r="136" ht="15.75">
      <c r="E136" s="69"/>
    </row>
    <row r="137" ht="15.75">
      <c r="E137" s="69"/>
    </row>
    <row r="138" ht="15.75">
      <c r="E138" s="69"/>
    </row>
    <row r="139" ht="15.75">
      <c r="E139" s="69"/>
    </row>
    <row r="140" ht="15.75">
      <c r="E140" s="69"/>
    </row>
    <row r="141" ht="15.75">
      <c r="E141" s="69"/>
    </row>
    <row r="142" ht="15.75">
      <c r="E142" s="69"/>
    </row>
    <row r="143" ht="15.75">
      <c r="E143" s="69"/>
    </row>
    <row r="144" ht="15.75">
      <c r="E144" s="69"/>
    </row>
    <row r="145" ht="15.75">
      <c r="E145" s="69"/>
    </row>
    <row r="146" ht="15.75">
      <c r="E146" s="69"/>
    </row>
    <row r="147" ht="15.75">
      <c r="E147" s="69"/>
    </row>
    <row r="148" ht="15.75">
      <c r="E148" s="69"/>
    </row>
    <row r="149" ht="15.75">
      <c r="E149" s="69"/>
    </row>
    <row r="150" ht="15.75">
      <c r="E150" s="69"/>
    </row>
    <row r="151" ht="15.75">
      <c r="E151" s="69"/>
    </row>
    <row r="152" ht="15.75">
      <c r="E152" s="69"/>
    </row>
    <row r="153" ht="15.75">
      <c r="E153" s="69"/>
    </row>
    <row r="154" ht="15.75">
      <c r="E154" s="69"/>
    </row>
    <row r="155" ht="15.75">
      <c r="E155" s="69"/>
    </row>
    <row r="156" ht="15.75">
      <c r="E156" s="69"/>
    </row>
    <row r="157" ht="15.75">
      <c r="E157" s="69"/>
    </row>
    <row r="158" ht="15.75">
      <c r="E158" s="69"/>
    </row>
    <row r="159" ht="15.75">
      <c r="E159" s="69"/>
    </row>
    <row r="160" ht="15.75">
      <c r="E160" s="69"/>
    </row>
    <row r="161" ht="15.75">
      <c r="E161" s="69"/>
    </row>
    <row r="162" ht="15.75">
      <c r="E162" s="69"/>
    </row>
    <row r="163" ht="15.75">
      <c r="E163" s="69"/>
    </row>
    <row r="164" ht="15.75">
      <c r="E164" s="69"/>
    </row>
    <row r="165" ht="15.75">
      <c r="E165" s="69"/>
    </row>
    <row r="166" ht="15.75">
      <c r="E166" s="69"/>
    </row>
    <row r="167" ht="15.75">
      <c r="E167" s="69"/>
    </row>
    <row r="168" ht="15.75">
      <c r="E168" s="69"/>
    </row>
    <row r="169" ht="15.75">
      <c r="E169" s="69"/>
    </row>
    <row r="170" ht="15.75">
      <c r="E170" s="69"/>
    </row>
    <row r="171" ht="15.75">
      <c r="E171" s="69"/>
    </row>
    <row r="172" ht="15.75">
      <c r="E172" s="69"/>
    </row>
    <row r="173" ht="15.75">
      <c r="E173" s="69"/>
    </row>
    <row r="174" ht="15.75">
      <c r="E174" s="69"/>
    </row>
    <row r="175" ht="15.75">
      <c r="E175" s="69"/>
    </row>
    <row r="176" ht="15.75">
      <c r="E176" s="69"/>
    </row>
    <row r="177" ht="15.75">
      <c r="E177" s="69"/>
    </row>
    <row r="178" ht="15.75">
      <c r="E178" s="69"/>
    </row>
    <row r="179" ht="15.75">
      <c r="E179" s="69"/>
    </row>
    <row r="180" ht="15.75">
      <c r="E180" s="69"/>
    </row>
    <row r="181" ht="15.75">
      <c r="E181" s="69"/>
    </row>
    <row r="182" ht="15.75">
      <c r="E182" s="69"/>
    </row>
    <row r="183" ht="15.75">
      <c r="E183" s="69"/>
    </row>
    <row r="184" ht="15.75">
      <c r="E184" s="69"/>
    </row>
    <row r="185" ht="15.75">
      <c r="E185" s="69"/>
    </row>
    <row r="186" ht="15.75">
      <c r="E186" s="69"/>
    </row>
    <row r="187" ht="15.75">
      <c r="E187" s="69"/>
    </row>
    <row r="188" ht="15.75">
      <c r="E188" s="69"/>
    </row>
    <row r="189" ht="15.75">
      <c r="E189" s="69"/>
    </row>
    <row r="190" ht="15.75">
      <c r="E190" s="69"/>
    </row>
    <row r="191" ht="15.75">
      <c r="E191" s="69"/>
    </row>
    <row r="192" ht="15.75">
      <c r="E192" s="69"/>
    </row>
    <row r="193" ht="15.75">
      <c r="E193" s="69"/>
    </row>
    <row r="194" ht="15.75">
      <c r="E194" s="69"/>
    </row>
    <row r="195" ht="15.75">
      <c r="E195" s="69"/>
    </row>
  </sheetData>
  <printOptions horizontalCentered="1" verticalCentered="1"/>
  <pageMargins left="0.75" right="0.5" top="0" bottom="0" header="0" footer="0.5"/>
  <pageSetup horizontalDpi="600" verticalDpi="600" orientation="portrait" paperSize="9" scale="95" r:id="rId1"/>
  <headerFooter alignWithMargins="0">
    <oddFooter>&amp;R&amp;"Times New Roman,Regular"&amp;8HLPB/2</oddFooter>
  </headerFooter>
  <rowBreaks count="1" manualBreakCount="1">
    <brk id="55" min="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IV16384"/>
    </sheetView>
  </sheetViews>
  <sheetFormatPr defaultColWidth="8.88671875" defaultRowHeight="15.75"/>
  <cols>
    <col min="1" max="1" width="3.3359375" style="114" customWidth="1"/>
    <col min="2" max="8" width="7.99609375" style="114" customWidth="1"/>
    <col min="9" max="9" width="4.77734375" style="114" customWidth="1"/>
    <col min="10" max="10" width="11.21484375" style="114" customWidth="1"/>
    <col min="11" max="11" width="0.78125" style="114" hidden="1" customWidth="1"/>
    <col min="12" max="12" width="5.77734375" style="114" customWidth="1"/>
    <col min="13" max="16384" width="7.99609375" style="114" customWidth="1"/>
  </cols>
  <sheetData>
    <row r="1" ht="17.25">
      <c r="A1" s="148" t="s">
        <v>64</v>
      </c>
    </row>
    <row r="3" ht="17.25">
      <c r="A3" s="113" t="s">
        <v>97</v>
      </c>
    </row>
    <row r="4" spans="1:7" ht="17.25">
      <c r="A4" s="149" t="s">
        <v>4</v>
      </c>
      <c r="B4" s="150"/>
      <c r="C4" s="150"/>
      <c r="D4" s="150"/>
      <c r="E4" s="150"/>
      <c r="F4" s="150"/>
      <c r="G4" s="150"/>
    </row>
    <row r="7" ht="16.5">
      <c r="J7" s="115" t="s">
        <v>98</v>
      </c>
    </row>
    <row r="8" ht="16.5">
      <c r="J8" s="115" t="s">
        <v>99</v>
      </c>
    </row>
    <row r="9" ht="15.75">
      <c r="K9" s="116"/>
    </row>
    <row r="10" ht="16.5">
      <c r="J10" s="117">
        <v>37802</v>
      </c>
    </row>
    <row r="11" ht="16.5">
      <c r="J11" s="117" t="s">
        <v>20</v>
      </c>
    </row>
    <row r="12" ht="15.75">
      <c r="G12" s="118"/>
    </row>
    <row r="13" spans="1:10" ht="16.5">
      <c r="A13" s="119" t="s">
        <v>100</v>
      </c>
      <c r="B13" s="119"/>
      <c r="C13" s="119"/>
      <c r="D13" s="119"/>
      <c r="E13" s="120"/>
      <c r="F13" s="120"/>
      <c r="G13" s="120"/>
      <c r="J13" s="121">
        <f>'[7]Cash flow'!C14</f>
        <v>10725</v>
      </c>
    </row>
    <row r="14" spans="1:10" ht="16.5">
      <c r="A14" s="119" t="s">
        <v>101</v>
      </c>
      <c r="B14" s="119"/>
      <c r="C14" s="119"/>
      <c r="D14" s="119"/>
      <c r="E14" s="120"/>
      <c r="F14" s="120"/>
      <c r="G14" s="120"/>
      <c r="J14" s="122"/>
    </row>
    <row r="15" spans="1:10" ht="15.75" customHeight="1">
      <c r="A15" s="123"/>
      <c r="B15" s="119" t="s">
        <v>102</v>
      </c>
      <c r="C15" s="119"/>
      <c r="D15" s="119"/>
      <c r="E15" s="120"/>
      <c r="F15" s="120"/>
      <c r="G15" s="120"/>
      <c r="J15" s="122">
        <f>'[7]Cash flow'!C28-1</f>
        <v>-20664.72</v>
      </c>
    </row>
    <row r="16" spans="1:10" ht="16.5">
      <c r="A16" s="120"/>
      <c r="B16" s="119" t="s">
        <v>103</v>
      </c>
      <c r="C16" s="119"/>
      <c r="D16" s="119"/>
      <c r="E16" s="120"/>
      <c r="F16" s="120"/>
      <c r="G16" s="120"/>
      <c r="J16" s="124">
        <f>'[7]Cash flow'!C31</f>
        <v>30681</v>
      </c>
    </row>
    <row r="17" spans="1:10" ht="11.25" customHeight="1">
      <c r="A17" s="120"/>
      <c r="B17" s="119"/>
      <c r="C17" s="119"/>
      <c r="D17" s="119"/>
      <c r="E17" s="120"/>
      <c r="F17" s="120"/>
      <c r="G17" s="120"/>
      <c r="J17" s="122"/>
    </row>
    <row r="18" spans="1:10" ht="16.5">
      <c r="A18" s="119" t="s">
        <v>104</v>
      </c>
      <c r="B18" s="120"/>
      <c r="C18" s="119"/>
      <c r="D18" s="119"/>
      <c r="E18" s="120"/>
      <c r="F18" s="120"/>
      <c r="G18" s="120"/>
      <c r="J18" s="122">
        <f>SUM(J13:J16)</f>
        <v>20741.28</v>
      </c>
    </row>
    <row r="19" spans="1:10" ht="11.25" customHeight="1">
      <c r="A19" s="119"/>
      <c r="B19" s="119"/>
      <c r="C19" s="119"/>
      <c r="D19" s="119"/>
      <c r="E19" s="120"/>
      <c r="F19" s="120"/>
      <c r="G19" s="120"/>
      <c r="J19" s="122"/>
    </row>
    <row r="20" spans="1:10" ht="15.75" customHeight="1">
      <c r="A20" s="119" t="s">
        <v>105</v>
      </c>
      <c r="B20" s="119"/>
      <c r="C20" s="119"/>
      <c r="D20" s="119"/>
      <c r="E20" s="120"/>
      <c r="F20" s="120"/>
      <c r="G20" s="120"/>
      <c r="J20" s="122"/>
    </row>
    <row r="21" spans="1:10" ht="16.5">
      <c r="A21" s="120"/>
      <c r="B21" s="119" t="s">
        <v>106</v>
      </c>
      <c r="C21" s="119"/>
      <c r="D21" s="119"/>
      <c r="E21" s="120"/>
      <c r="F21" s="120"/>
      <c r="G21" s="120"/>
      <c r="J21" s="122">
        <f>'[7]Cash flow'!C43-'[7]Cash flow'!B43+1</f>
        <v>74678.798</v>
      </c>
    </row>
    <row r="22" spans="1:10" ht="16.5">
      <c r="A22" s="120"/>
      <c r="B22" s="119" t="s">
        <v>107</v>
      </c>
      <c r="C22" s="119"/>
      <c r="D22" s="119"/>
      <c r="E22" s="120"/>
      <c r="F22" s="120"/>
      <c r="G22" s="120"/>
      <c r="J22" s="122">
        <f>'[7]Cash flow'!C49</f>
        <v>-21319.300000000003</v>
      </c>
    </row>
    <row r="23" spans="1:10" ht="16.5">
      <c r="A23" s="120"/>
      <c r="B23" s="119" t="s">
        <v>108</v>
      </c>
      <c r="C23" s="119"/>
      <c r="D23" s="119"/>
      <c r="E23" s="120"/>
      <c r="F23" s="120"/>
      <c r="G23" s="120"/>
      <c r="J23" s="122">
        <f>'[7]Cash flow'!B43</f>
        <v>-9878</v>
      </c>
    </row>
    <row r="24" spans="1:10" ht="11.25" customHeight="1">
      <c r="A24" s="119"/>
      <c r="B24" s="119"/>
      <c r="C24" s="119"/>
      <c r="D24" s="119"/>
      <c r="E24" s="120"/>
      <c r="F24" s="120"/>
      <c r="G24" s="120"/>
      <c r="J24" s="125"/>
    </row>
    <row r="25" spans="1:10" ht="16.5">
      <c r="A25" s="119" t="s">
        <v>109</v>
      </c>
      <c r="B25" s="119"/>
      <c r="C25" s="119"/>
      <c r="D25" s="119"/>
      <c r="E25" s="120"/>
      <c r="F25" s="120"/>
      <c r="G25" s="120"/>
      <c r="J25" s="124">
        <f>SUM(J18:J23)</f>
        <v>64222.77799999999</v>
      </c>
    </row>
    <row r="26" spans="1:10" ht="11.25" customHeight="1">
      <c r="A26" s="119"/>
      <c r="B26" s="119"/>
      <c r="C26" s="119"/>
      <c r="D26" s="119"/>
      <c r="E26" s="120"/>
      <c r="F26" s="120"/>
      <c r="G26" s="120"/>
      <c r="J26" s="122"/>
    </row>
    <row r="27" spans="1:10" ht="15.75" customHeight="1">
      <c r="A27" s="119" t="s">
        <v>110</v>
      </c>
      <c r="B27" s="119"/>
      <c r="C27" s="119"/>
      <c r="D27" s="119"/>
      <c r="E27" s="120"/>
      <c r="F27" s="120"/>
      <c r="G27" s="120"/>
      <c r="J27" s="122"/>
    </row>
    <row r="28" spans="1:10" ht="16.5">
      <c r="A28" s="120"/>
      <c r="B28" s="120" t="s">
        <v>111</v>
      </c>
      <c r="C28" s="119"/>
      <c r="D28" s="119"/>
      <c r="E28" s="120"/>
      <c r="F28" s="120"/>
      <c r="G28" s="120"/>
      <c r="J28" s="122">
        <f>'[7]Cash flow'!C59</f>
        <v>-967</v>
      </c>
    </row>
    <row r="29" spans="1:10" ht="16.5">
      <c r="A29" s="120"/>
      <c r="B29" s="119" t="s">
        <v>112</v>
      </c>
      <c r="C29" s="119"/>
      <c r="D29" s="119"/>
      <c r="E29" s="120"/>
      <c r="F29" s="120"/>
      <c r="G29" s="120"/>
      <c r="J29" s="122">
        <f>'[7]Cash flow'!C60</f>
        <v>806</v>
      </c>
    </row>
    <row r="30" spans="1:10" ht="16.5">
      <c r="A30" s="120"/>
      <c r="B30" s="119" t="s">
        <v>113</v>
      </c>
      <c r="C30" s="119"/>
      <c r="D30" s="119"/>
      <c r="E30" s="120"/>
      <c r="F30" s="120"/>
      <c r="G30" s="120"/>
      <c r="J30" s="122">
        <f>'[7]Cash flow'!C57</f>
        <v>-1440</v>
      </c>
    </row>
    <row r="31" spans="1:10" ht="11.25" customHeight="1">
      <c r="A31" s="119"/>
      <c r="B31" s="119"/>
      <c r="C31" s="119"/>
      <c r="D31" s="119"/>
      <c r="E31" s="120"/>
      <c r="F31" s="120"/>
      <c r="G31" s="120"/>
      <c r="J31" s="125"/>
    </row>
    <row r="32" spans="1:10" ht="16.5">
      <c r="A32" s="119" t="s">
        <v>114</v>
      </c>
      <c r="B32" s="119"/>
      <c r="C32" s="119"/>
      <c r="D32" s="119"/>
      <c r="E32" s="120"/>
      <c r="F32" s="120"/>
      <c r="G32" s="120"/>
      <c r="J32" s="124">
        <f>SUM(J28:J31)</f>
        <v>-1601</v>
      </c>
    </row>
    <row r="33" spans="1:10" ht="11.25" customHeight="1">
      <c r="A33" s="119"/>
      <c r="B33" s="119"/>
      <c r="C33" s="119"/>
      <c r="D33" s="119"/>
      <c r="E33" s="120"/>
      <c r="F33" s="120"/>
      <c r="G33" s="120"/>
      <c r="J33" s="122"/>
    </row>
    <row r="34" spans="1:10" ht="15.75" customHeight="1">
      <c r="A34" s="119" t="s">
        <v>115</v>
      </c>
      <c r="B34" s="119"/>
      <c r="C34" s="119"/>
      <c r="D34" s="119"/>
      <c r="E34" s="120"/>
      <c r="F34" s="120"/>
      <c r="G34" s="120"/>
      <c r="J34" s="122"/>
    </row>
    <row r="35" spans="1:10" ht="15.75" customHeight="1">
      <c r="A35" s="119"/>
      <c r="B35" s="119" t="s">
        <v>116</v>
      </c>
      <c r="C35" s="119"/>
      <c r="D35" s="119"/>
      <c r="E35" s="120"/>
      <c r="F35" s="120"/>
      <c r="G35" s="120"/>
      <c r="J35" s="122">
        <f>'[7]Cash flow'!C70</f>
        <v>-5043</v>
      </c>
    </row>
    <row r="36" spans="1:10" ht="15.75" customHeight="1">
      <c r="A36" s="119"/>
      <c r="B36" s="119" t="s">
        <v>117</v>
      </c>
      <c r="C36" s="119"/>
      <c r="D36" s="119"/>
      <c r="E36" s="120"/>
      <c r="F36" s="120"/>
      <c r="G36" s="120"/>
      <c r="J36" s="122">
        <f>'[7]Cash flow'!C69</f>
        <v>-30681</v>
      </c>
    </row>
    <row r="37" spans="1:10" ht="16.5">
      <c r="A37" s="120"/>
      <c r="B37" s="119" t="s">
        <v>118</v>
      </c>
      <c r="C37" s="119"/>
      <c r="D37" s="119"/>
      <c r="E37" s="120"/>
      <c r="F37" s="120"/>
      <c r="G37" s="120"/>
      <c r="J37" s="122">
        <f>'[7]Cash flow'!C67+'[7]Cash flow'!C68+'[7]Cash flow'!C71</f>
        <v>-42566</v>
      </c>
    </row>
    <row r="38" spans="1:10" ht="11.25" customHeight="1">
      <c r="A38" s="119"/>
      <c r="B38" s="119"/>
      <c r="C38" s="119"/>
      <c r="D38" s="119"/>
      <c r="E38" s="120"/>
      <c r="F38" s="120"/>
      <c r="G38" s="120"/>
      <c r="J38" s="125"/>
    </row>
    <row r="39" spans="1:10" ht="15.75" customHeight="1">
      <c r="A39" s="119" t="s">
        <v>119</v>
      </c>
      <c r="B39" s="119"/>
      <c r="C39" s="119"/>
      <c r="D39" s="119"/>
      <c r="E39" s="120"/>
      <c r="F39" s="120"/>
      <c r="G39" s="120"/>
      <c r="J39" s="124">
        <f>SUM(J35:J38)</f>
        <v>-78290</v>
      </c>
    </row>
    <row r="40" spans="1:10" ht="11.25" customHeight="1">
      <c r="A40" s="120"/>
      <c r="B40" s="119"/>
      <c r="C40" s="119"/>
      <c r="D40" s="119"/>
      <c r="E40" s="120"/>
      <c r="F40" s="120"/>
      <c r="G40" s="120"/>
      <c r="J40" s="122"/>
    </row>
    <row r="41" spans="1:10" ht="15.75" customHeight="1">
      <c r="A41" s="123" t="s">
        <v>120</v>
      </c>
      <c r="B41" s="123"/>
      <c r="C41" s="123"/>
      <c r="D41" s="123"/>
      <c r="E41" s="120"/>
      <c r="F41" s="120"/>
      <c r="G41" s="120"/>
      <c r="J41" s="122">
        <f>J39+J32+J25</f>
        <v>-15668.222000000009</v>
      </c>
    </row>
    <row r="42" spans="1:10" ht="11.25" customHeight="1">
      <c r="A42" s="119"/>
      <c r="B42" s="119"/>
      <c r="C42" s="119"/>
      <c r="D42" s="119"/>
      <c r="E42" s="120"/>
      <c r="F42" s="120"/>
      <c r="G42" s="120"/>
      <c r="J42" s="122"/>
    </row>
    <row r="43" spans="1:10" ht="16.5" customHeight="1">
      <c r="A43" s="119" t="s">
        <v>121</v>
      </c>
      <c r="B43" s="119"/>
      <c r="C43" s="119"/>
      <c r="D43" s="119"/>
      <c r="E43" s="120"/>
      <c r="F43" s="120"/>
      <c r="G43" s="120"/>
      <c r="J43" s="122">
        <f>'[7]Cash flow'!C78</f>
        <v>19</v>
      </c>
    </row>
    <row r="44" spans="1:10" ht="11.25" customHeight="1">
      <c r="A44" s="119"/>
      <c r="B44" s="119"/>
      <c r="C44" s="119"/>
      <c r="D44" s="119"/>
      <c r="E44" s="120"/>
      <c r="F44" s="120"/>
      <c r="G44" s="120"/>
      <c r="J44" s="122"/>
    </row>
    <row r="45" spans="1:10" ht="16.5" customHeight="1">
      <c r="A45" s="119" t="s">
        <v>122</v>
      </c>
      <c r="B45" s="119"/>
      <c r="C45" s="119"/>
      <c r="D45" s="119"/>
      <c r="E45" s="120"/>
      <c r="F45" s="120"/>
      <c r="G45" s="120"/>
      <c r="J45" s="122">
        <f>'[7]Cash flow'!C81</f>
        <v>12420</v>
      </c>
    </row>
    <row r="46" spans="1:10" ht="11.25" customHeight="1">
      <c r="A46" s="119"/>
      <c r="B46" s="119"/>
      <c r="C46" s="119"/>
      <c r="D46" s="119"/>
      <c r="E46" s="120"/>
      <c r="F46" s="120"/>
      <c r="G46" s="120"/>
      <c r="J46" s="122"/>
    </row>
    <row r="47" spans="1:10" ht="24.75" customHeight="1" thickBot="1">
      <c r="A47" s="119" t="s">
        <v>123</v>
      </c>
      <c r="B47" s="119"/>
      <c r="C47" s="119"/>
      <c r="D47" s="119"/>
      <c r="E47" s="120"/>
      <c r="F47" s="120"/>
      <c r="G47" s="120"/>
      <c r="J47" s="126">
        <f>SUM(J41:J45)</f>
        <v>-3229.222000000009</v>
      </c>
    </row>
    <row r="48" spans="1:10" ht="16.5" thickTop="1">
      <c r="A48" s="127"/>
      <c r="B48" s="128"/>
      <c r="C48" s="128"/>
      <c r="D48" s="128"/>
      <c r="J48" s="129"/>
    </row>
    <row r="49" spans="1:4" ht="15.75">
      <c r="A49" s="128"/>
      <c r="B49" s="128"/>
      <c r="C49" s="128"/>
      <c r="D49" s="128"/>
    </row>
  </sheetData>
  <mergeCells count="1">
    <mergeCell ref="A4:G4"/>
  </mergeCells>
  <printOptions/>
  <pageMargins left="1" right="0.75" top="1.75" bottom="0" header="0.5" footer="0.5"/>
  <pageSetup horizontalDpi="600" verticalDpi="600" orientation="portrait" paperSize="9" scale="79" r:id="rId1"/>
  <headerFooter alignWithMargins="0">
    <oddFooter>&amp;R&amp;9HLPB/3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85" zoomScaleNormal="85" workbookViewId="0" topLeftCell="A1">
      <selection activeCell="A1" sqref="A1:IV16384"/>
    </sheetView>
  </sheetViews>
  <sheetFormatPr defaultColWidth="8.88671875" defaultRowHeight="15.75" customHeight="1"/>
  <cols>
    <col min="1" max="2" width="3.21484375" style="60" customWidth="1"/>
    <col min="3" max="3" width="13.99609375" style="60" customWidth="1"/>
    <col min="4" max="4" width="8.4453125" style="60" customWidth="1"/>
    <col min="5" max="6" width="8.10546875" style="60" customWidth="1"/>
    <col min="7" max="7" width="8.4453125" style="60" bestFit="1" customWidth="1"/>
    <col min="8" max="8" width="8.4453125" style="60" customWidth="1"/>
    <col min="9" max="9" width="9.77734375" style="60" bestFit="1" customWidth="1"/>
    <col min="10" max="16384" width="8.21484375" style="60" customWidth="1"/>
  </cols>
  <sheetData>
    <row r="1" ht="15.75" customHeight="1">
      <c r="A1" s="68" t="s">
        <v>64</v>
      </c>
    </row>
    <row r="2" spans="2:9" ht="12.75" customHeight="1">
      <c r="B2" s="61"/>
      <c r="D2" s="62"/>
      <c r="E2" s="62"/>
      <c r="F2" s="62"/>
      <c r="G2" s="62"/>
      <c r="H2" s="62"/>
      <c r="I2" s="62"/>
    </row>
    <row r="3" spans="1:9" ht="15.75" customHeight="1">
      <c r="A3" s="151" t="s">
        <v>41</v>
      </c>
      <c r="B3" s="151"/>
      <c r="C3" s="151"/>
      <c r="D3" s="151"/>
      <c r="E3" s="151"/>
      <c r="F3" s="151"/>
      <c r="G3" s="151"/>
      <c r="H3" s="151"/>
      <c r="I3" s="151"/>
    </row>
    <row r="4" spans="1:9" ht="15.75" customHeight="1">
      <c r="A4" s="151" t="s">
        <v>1</v>
      </c>
      <c r="B4" s="151"/>
      <c r="C4" s="151"/>
      <c r="D4" s="151"/>
      <c r="E4" s="151"/>
      <c r="F4" s="151"/>
      <c r="G4" s="151"/>
      <c r="H4" s="151"/>
      <c r="I4" s="151"/>
    </row>
    <row r="5" spans="2:9" ht="15.75" customHeight="1">
      <c r="B5" s="61"/>
      <c r="D5" s="62"/>
      <c r="E5" s="63"/>
      <c r="F5" s="63"/>
      <c r="G5" s="64"/>
      <c r="H5" s="64"/>
      <c r="I5" s="62"/>
    </row>
    <row r="6" spans="2:9" ht="15.75" customHeight="1">
      <c r="B6" s="61"/>
      <c r="D6" s="62"/>
      <c r="E6" s="65"/>
      <c r="F6" s="65"/>
      <c r="G6" s="66"/>
      <c r="H6" s="66"/>
      <c r="I6" s="62"/>
    </row>
    <row r="7" spans="2:9" ht="15.75" customHeight="1">
      <c r="B7" s="61"/>
      <c r="D7" s="62" t="s">
        <v>42</v>
      </c>
      <c r="E7" s="62" t="s">
        <v>42</v>
      </c>
      <c r="F7" s="62" t="s">
        <v>43</v>
      </c>
      <c r="G7" s="64" t="s">
        <v>44</v>
      </c>
      <c r="H7" s="64" t="s">
        <v>45</v>
      </c>
      <c r="I7" s="64"/>
    </row>
    <row r="8" spans="2:9" ht="15.75" customHeight="1">
      <c r="B8" s="61"/>
      <c r="D8" s="62" t="s">
        <v>46</v>
      </c>
      <c r="E8" s="62" t="s">
        <v>47</v>
      </c>
      <c r="F8" s="62" t="s">
        <v>48</v>
      </c>
      <c r="G8" s="64" t="s">
        <v>49</v>
      </c>
      <c r="H8" s="64" t="s">
        <v>50</v>
      </c>
      <c r="I8" s="64" t="s">
        <v>51</v>
      </c>
    </row>
    <row r="9" spans="1:9" ht="15.75" customHeight="1">
      <c r="A9" s="61"/>
      <c r="B9" s="61"/>
      <c r="D9" s="67" t="s">
        <v>20</v>
      </c>
      <c r="E9" s="67" t="s">
        <v>20</v>
      </c>
      <c r="F9" s="67" t="s">
        <v>20</v>
      </c>
      <c r="G9" s="67" t="s">
        <v>20</v>
      </c>
      <c r="H9" s="67" t="s">
        <v>20</v>
      </c>
      <c r="I9" s="67" t="s">
        <v>20</v>
      </c>
    </row>
    <row r="10" spans="1:9" ht="12" customHeight="1">
      <c r="A10" s="65"/>
      <c r="B10" s="61"/>
      <c r="D10" s="62"/>
      <c r="E10" s="62"/>
      <c r="F10" s="62"/>
      <c r="G10" s="62"/>
      <c r="H10" s="62"/>
      <c r="I10" s="62"/>
    </row>
    <row r="11" spans="1:9" ht="15.75" customHeight="1">
      <c r="A11" s="68" t="s">
        <v>52</v>
      </c>
      <c r="B11" s="61"/>
      <c r="D11" s="62"/>
      <c r="E11" s="62"/>
      <c r="F11" s="62"/>
      <c r="G11" s="62"/>
      <c r="H11" s="62"/>
      <c r="I11" s="62"/>
    </row>
    <row r="12" spans="1:9" ht="15.75" customHeight="1">
      <c r="A12" s="68"/>
      <c r="B12" s="61"/>
      <c r="D12" s="62"/>
      <c r="E12" s="62"/>
      <c r="F12" s="62"/>
      <c r="G12" s="62"/>
      <c r="H12" s="62"/>
      <c r="I12" s="62"/>
    </row>
    <row r="13" spans="1:9" ht="15.75" customHeight="1">
      <c r="A13" s="60" t="s">
        <v>53</v>
      </c>
      <c r="B13" s="61"/>
      <c r="D13" s="69">
        <f>'[5]N1-26acs(Pg19-53)'!L989</f>
        <v>350229</v>
      </c>
      <c r="E13" s="69">
        <f>'[5]N1-26acs(Pg19-53)'!H1006</f>
        <v>35089</v>
      </c>
      <c r="F13" s="69">
        <v>8578</v>
      </c>
      <c r="G13" s="69">
        <v>314021</v>
      </c>
      <c r="H13" s="69">
        <v>5043</v>
      </c>
      <c r="I13" s="69">
        <f>SUM(D13:H13)</f>
        <v>712960</v>
      </c>
    </row>
    <row r="14" spans="2:9" ht="15.75" customHeight="1">
      <c r="B14" s="61"/>
      <c r="D14" s="70"/>
      <c r="E14" s="70"/>
      <c r="F14" s="70"/>
      <c r="G14" s="69"/>
      <c r="H14" s="69"/>
      <c r="I14" s="69"/>
    </row>
    <row r="15" spans="1:9" ht="15.75" customHeight="1">
      <c r="A15" s="60" t="s">
        <v>54</v>
      </c>
      <c r="B15" s="61"/>
      <c r="D15" s="71"/>
      <c r="E15" s="71"/>
      <c r="F15" s="71"/>
      <c r="G15" s="71"/>
      <c r="H15" s="71"/>
      <c r="I15" s="71"/>
    </row>
    <row r="16" spans="1:9" ht="15.75" customHeight="1">
      <c r="A16" s="60" t="s">
        <v>55</v>
      </c>
      <c r="B16" s="61"/>
      <c r="D16" s="71">
        <v>0</v>
      </c>
      <c r="E16" s="71">
        <v>0</v>
      </c>
      <c r="F16" s="71">
        <v>135</v>
      </c>
      <c r="G16" s="71">
        <v>0</v>
      </c>
      <c r="H16" s="71">
        <v>0</v>
      </c>
      <c r="I16" s="69">
        <f>SUM(D16:H16)</f>
        <v>135</v>
      </c>
    </row>
    <row r="17" spans="1:9" ht="15.75" customHeight="1">
      <c r="A17" s="60" t="s">
        <v>56</v>
      </c>
      <c r="B17" s="61"/>
      <c r="D17" s="71"/>
      <c r="E17" s="71"/>
      <c r="F17" s="71"/>
      <c r="G17" s="71"/>
      <c r="H17" s="71"/>
      <c r="I17" s="69"/>
    </row>
    <row r="18" spans="1:9" ht="15.75" customHeight="1">
      <c r="A18" s="60" t="s">
        <v>57</v>
      </c>
      <c r="B18" s="61"/>
      <c r="D18" s="71">
        <v>0</v>
      </c>
      <c r="E18" s="71">
        <v>0</v>
      </c>
      <c r="F18" s="71">
        <v>-370</v>
      </c>
      <c r="G18" s="71">
        <v>0</v>
      </c>
      <c r="H18" s="71">
        <v>0</v>
      </c>
      <c r="I18" s="69">
        <f>SUM(D18:H18)</f>
        <v>-370</v>
      </c>
    </row>
    <row r="19" spans="1:9" ht="15.75" customHeight="1">
      <c r="A19" s="60" t="s">
        <v>58</v>
      </c>
      <c r="B19" s="61"/>
      <c r="D19" s="71"/>
      <c r="E19" s="71"/>
      <c r="F19" s="71"/>
      <c r="G19" s="71"/>
      <c r="H19" s="71"/>
      <c r="I19" s="69"/>
    </row>
    <row r="20" spans="1:2" ht="15.75" customHeight="1">
      <c r="A20" s="72" t="s">
        <v>59</v>
      </c>
      <c r="B20" s="61"/>
    </row>
    <row r="21" spans="1:9" ht="15.75" customHeight="1">
      <c r="A21" s="60" t="s">
        <v>60</v>
      </c>
      <c r="B21" s="61"/>
      <c r="D21" s="71">
        <v>0</v>
      </c>
      <c r="E21" s="71">
        <v>0</v>
      </c>
      <c r="F21" s="71">
        <v>0</v>
      </c>
      <c r="G21" s="71">
        <v>0</v>
      </c>
      <c r="H21" s="71">
        <v>-5043</v>
      </c>
      <c r="I21" s="69">
        <f>SUM(D21:H21)</f>
        <v>-5043</v>
      </c>
    </row>
    <row r="22" spans="1:9" ht="15.75" customHeight="1">
      <c r="A22" s="60" t="s">
        <v>61</v>
      </c>
      <c r="B22" s="61"/>
      <c r="D22" s="70">
        <v>0</v>
      </c>
      <c r="E22" s="70">
        <v>0</v>
      </c>
      <c r="F22" s="70">
        <v>0</v>
      </c>
      <c r="G22" s="69">
        <f>'[3]BS6-03'!AQ59+'[3]BS6-03'!AQ61+'[3]BS6-03'!AQ60-2</f>
        <v>6155.003502637381</v>
      </c>
      <c r="H22" s="69">
        <v>0</v>
      </c>
      <c r="I22" s="69">
        <f>SUM(D22:H22)</f>
        <v>6155.003502637381</v>
      </c>
    </row>
    <row r="23" spans="1:9" ht="15.75" customHeight="1">
      <c r="A23" s="60" t="s">
        <v>62</v>
      </c>
      <c r="B23" s="61"/>
      <c r="D23" s="70"/>
      <c r="E23" s="70"/>
      <c r="F23" s="70"/>
      <c r="G23" s="69">
        <v>-2522</v>
      </c>
      <c r="H23" s="69">
        <v>2522</v>
      </c>
      <c r="I23" s="69">
        <f>SUM(D23:H23)</f>
        <v>0</v>
      </c>
    </row>
    <row r="24" spans="2:9" ht="15.75" customHeight="1">
      <c r="B24" s="61"/>
      <c r="D24" s="70"/>
      <c r="E24" s="70"/>
      <c r="F24" s="70"/>
      <c r="G24" s="69"/>
      <c r="H24" s="69"/>
      <c r="I24" s="69"/>
    </row>
    <row r="25" spans="1:9" ht="15.75" customHeight="1" thickBot="1">
      <c r="A25" s="60" t="s">
        <v>63</v>
      </c>
      <c r="B25" s="61"/>
      <c r="D25" s="73">
        <f aca="true" t="shared" si="0" ref="D25:I25">SUM(D13:D23)</f>
        <v>350229</v>
      </c>
      <c r="E25" s="73">
        <f t="shared" si="0"/>
        <v>35089</v>
      </c>
      <c r="F25" s="73">
        <f t="shared" si="0"/>
        <v>8343</v>
      </c>
      <c r="G25" s="73">
        <f t="shared" si="0"/>
        <v>317654.0035026374</v>
      </c>
      <c r="H25" s="73">
        <f t="shared" si="0"/>
        <v>2522</v>
      </c>
      <c r="I25" s="73">
        <f t="shared" si="0"/>
        <v>713837.0035026374</v>
      </c>
    </row>
    <row r="26" spans="2:9" ht="15.75" customHeight="1" thickTop="1">
      <c r="B26" s="61"/>
      <c r="D26" s="74"/>
      <c r="E26" s="74"/>
      <c r="F26" s="74"/>
      <c r="G26" s="74"/>
      <c r="H26" s="74"/>
      <c r="I26" s="74"/>
    </row>
    <row r="27" spans="2:9" ht="15.75" customHeight="1">
      <c r="B27" s="61"/>
      <c r="D27" s="74"/>
      <c r="E27" s="74"/>
      <c r="F27" s="74"/>
      <c r="G27" s="74"/>
      <c r="H27" s="74"/>
      <c r="I27" s="74"/>
    </row>
    <row r="28" spans="2:9" ht="15.75" customHeight="1">
      <c r="B28" s="61"/>
      <c r="D28" s="74"/>
      <c r="E28" s="74"/>
      <c r="F28" s="74"/>
      <c r="G28" s="74"/>
      <c r="H28" s="74"/>
      <c r="I28" s="74"/>
    </row>
    <row r="29" ht="15.75" customHeight="1">
      <c r="A29" s="72"/>
    </row>
    <row r="30" ht="15.75" customHeight="1">
      <c r="A30" s="72"/>
    </row>
    <row r="31" ht="15.75" customHeight="1">
      <c r="A31" s="72"/>
    </row>
    <row r="32" ht="15.75" customHeight="1">
      <c r="A32" s="72"/>
    </row>
    <row r="33" ht="15.75" customHeight="1">
      <c r="A33" s="72"/>
    </row>
    <row r="34" ht="15.75" customHeight="1">
      <c r="A34" s="72"/>
    </row>
    <row r="35" ht="15.75" customHeight="1">
      <c r="A35" s="72"/>
    </row>
    <row r="36" ht="15.75" customHeight="1">
      <c r="A36" s="72"/>
    </row>
    <row r="37" ht="15.75" customHeight="1">
      <c r="A37" s="72"/>
    </row>
    <row r="38" ht="15.75" customHeight="1">
      <c r="A38" s="72"/>
    </row>
    <row r="39" ht="15.75" customHeight="1">
      <c r="A39" s="72"/>
    </row>
    <row r="40" ht="15.75" customHeight="1">
      <c r="A40" s="72"/>
    </row>
    <row r="41" ht="15.75" customHeight="1">
      <c r="A41" s="72"/>
    </row>
    <row r="42" ht="15.75" customHeight="1">
      <c r="A42" s="72"/>
    </row>
    <row r="43" ht="15.75" customHeight="1">
      <c r="A43" s="72"/>
    </row>
    <row r="44" ht="15.75" customHeight="1">
      <c r="A44" s="72"/>
    </row>
    <row r="45" ht="15.75" customHeight="1">
      <c r="A45" s="72"/>
    </row>
    <row r="46" ht="15.75" customHeight="1">
      <c r="A46" s="72"/>
    </row>
    <row r="47" ht="15.75" customHeight="1">
      <c r="A47" s="72"/>
    </row>
    <row r="48" ht="15.75" customHeight="1">
      <c r="A48" s="72"/>
    </row>
    <row r="49" ht="15.75" customHeight="1">
      <c r="A49" s="72"/>
    </row>
    <row r="50" ht="15.75" customHeight="1">
      <c r="A50" s="72"/>
    </row>
    <row r="51" ht="15.75" customHeight="1">
      <c r="A51" s="72"/>
    </row>
    <row r="52" ht="15.75" customHeight="1">
      <c r="A52" s="72"/>
    </row>
    <row r="53" ht="15.75" customHeight="1">
      <c r="A53" s="72"/>
    </row>
    <row r="54" ht="15.75" customHeight="1">
      <c r="A54" s="72"/>
    </row>
  </sheetData>
  <mergeCells count="2">
    <mergeCell ref="A3:I3"/>
    <mergeCell ref="A4:I4"/>
  </mergeCells>
  <printOptions/>
  <pageMargins left="1" right="0.5" top="1.75" bottom="0.5" header="0.5" footer="0.5"/>
  <pageSetup firstPageNumber="22" useFirstPageNumber="1" fitToHeight="1" fitToWidth="1" horizontalDpi="600" verticalDpi="600" orientation="portrait" paperSize="9" scale="89" r:id="rId1"/>
  <headerFooter alignWithMargins="0">
    <oddHeader xml:space="preserve">&amp;L    </oddHeader>
    <oddFooter>&amp;R&amp;"Times New Roman,Regular"&amp;8HLPB/4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Sooi Chin Leow</dc:creator>
  <cp:keywords/>
  <dc:description/>
  <cp:lastModifiedBy>Hong Leong Secreterial Services Bhd</cp:lastModifiedBy>
  <cp:lastPrinted>2003-08-20T09:17:37Z</cp:lastPrinted>
  <dcterms:created xsi:type="dcterms:W3CDTF">2003-08-20T06:15:26Z</dcterms:created>
  <dcterms:modified xsi:type="dcterms:W3CDTF">2003-08-20T07:30:51Z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